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externalLinks/externalLink4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"/>
  </bookViews>
  <sheets>
    <sheet name="BM 01 - Análise da fiscal" sheetId="1" state="hidden" r:id="rId9"/>
    <sheet name="BM 01" sheetId="2" state="visible" r:id="rId10"/>
    <sheet name="MC" sheetId="3" state="visible" r:id="rId11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Print_Area" localSheetId="0">'BM 01 - Análise da fiscal'!$A$1:$H$30</definedName>
    <definedName name="Print_Titles" localSheetId="0">'BM 01 - Análise da fiscal'!$1:$5</definedName>
    <definedName name="_xlnm.Print_Area" localSheetId="1">'BM 01'!$A$1:$P$550</definedName>
    <definedName name="Print_Titles" localSheetId="1">'BM 01'!$1:$5</definedName>
    <definedName name="_xlnm._FilterDatabase" localSheetId="1" hidden="1">'BM 01'!$F$1:$F$550</definedName>
    <definedName name="_xlnm.Print_Area" localSheetId="2">MC!$A$1:$G$251</definedName>
    <definedName name="__________________OUT98" hidden="1">{#N/A,#N/A,TRUE,"Serviços"}</definedName>
    <definedName name="_________________OUT98" hidden="1">{#N/A,#N/A,TRUE,"Serviços"}</definedName>
    <definedName name="________________OUT98" hidden="1">{#N/A,#N/A,TRUE,"Serviços"}</definedName>
    <definedName name="_______________OUT98" hidden="1">{#N/A,#N/A,TRUE,"Serviços"}</definedName>
    <definedName name="______________OUT98" hidden="1">{#N/A,#N/A,TRUE,"Serviços"}</definedName>
    <definedName name="_____________OUT98" hidden="1">{#N/A,#N/A,TRUE,"Serviços"}</definedName>
    <definedName name="____________OUT98" hidden="1">{#N/A,#N/A,TRUE,"Serviços"}</definedName>
    <definedName name="___________OUT98" hidden="1">{#N/A,#N/A,TRUE,"Serviços"}</definedName>
    <definedName name="__________OUT98" hidden="1">{#N/A,#N/A,TRUE,"Serviços"}</definedName>
    <definedName name="_________OUT98" hidden="1">{#N/A,#N/A,TRUE,"Serviços"}</definedName>
    <definedName name="_________planilha" hidden="1">{#N/A,#N/A,TRUE,"Serviços"}</definedName>
    <definedName name="________OUT98" hidden="1">{#N/A,#N/A,TRUE,"Serviços"}</definedName>
    <definedName name="_______OUT98" hidden="1">{#N/A,#N/A,TRUE,"Serviços"}</definedName>
    <definedName name="______OUT98" hidden="1">{#N/A,#N/A,TRUE,"Serviços"}</definedName>
    <definedName name="_____OUT98" hidden="1">{#N/A,#N/A,TRUE,"Serviços"}</definedName>
    <definedName name="____OUT98" hidden="1">{#N/A,#N/A,TRUE,"Serviços"}</definedName>
    <definedName name="___aga14">#REF!</definedName>
    <definedName name="___bur3220">#REF!</definedName>
    <definedName name="___cap20">#REF!</definedName>
    <definedName name="___cva50">#REF!</definedName>
    <definedName name="___cva60">#REF!</definedName>
    <definedName name="___cve45100">#REF!</definedName>
    <definedName name="___cve90100">#REF!</definedName>
    <definedName name="___cve9040">#REF!</definedName>
    <definedName name="___djm10">#REF!</definedName>
    <definedName name="___djm15">#REF!</definedName>
    <definedName name="___epl2">#REF!</definedName>
    <definedName name="___epl5">#REF!</definedName>
    <definedName name="___fil1">#REF!</definedName>
    <definedName name="___fil2">#REF!</definedName>
    <definedName name="___fio12">#REF!</definedName>
    <definedName name="___fis5">#REF!</definedName>
    <definedName name="___flf50">#REF!</definedName>
    <definedName name="___flf60">#REF!</definedName>
    <definedName name="___fpd12">#REF!</definedName>
    <definedName name="___fvr10">#REF!</definedName>
    <definedName name="___itu1">#REF!</definedName>
    <definedName name="___jla20">#REF!</definedName>
    <definedName name="___jla32">#REF!</definedName>
    <definedName name="___lpi100">#REF!</definedName>
    <definedName name="___lvg10060">#REF!</definedName>
    <definedName name="___lvp32">#REF!</definedName>
    <definedName name="___man50">#REF!</definedName>
    <definedName name="___ope1">#REF!</definedName>
    <definedName name="___ope2">#REF!</definedName>
    <definedName name="___ope3">#REF!</definedName>
    <definedName name="___OUT98" hidden="1">{#N/A,#N/A,TRUE,"Serviços"}</definedName>
    <definedName name="___pne1">#REF!</definedName>
    <definedName name="___pne2">#REF!</definedName>
    <definedName name="___ptm6">#REF!</definedName>
    <definedName name="___qdm3">#REF!</definedName>
    <definedName name="___rcm10">#REF!</definedName>
    <definedName name="___rcm15">#REF!</definedName>
    <definedName name="___rcm20">#REF!</definedName>
    <definedName name="___rcm5">#REF!</definedName>
    <definedName name="___res10">#REF!</definedName>
    <definedName name="___res15">#REF!</definedName>
    <definedName name="___res5">#REF!</definedName>
    <definedName name="___rgf60">#REF!</definedName>
    <definedName name="___rgp1">#REF!</definedName>
    <definedName name="___tap100">#REF!</definedName>
    <definedName name="___tba20">#REF!</definedName>
    <definedName name="___tba32">#REF!</definedName>
    <definedName name="___tba50">#REF!</definedName>
    <definedName name="___tba60">#REF!</definedName>
    <definedName name="___tbe100">#REF!</definedName>
    <definedName name="___tbe40">#REF!</definedName>
    <definedName name="___tbe50">#REF!</definedName>
    <definedName name="___tea32">#REF!</definedName>
    <definedName name="___tea4560">#REF!</definedName>
    <definedName name="___tee100">#REF!</definedName>
    <definedName name="___ter10050">#REF!</definedName>
    <definedName name="___tlf6">#REF!</definedName>
    <definedName name="___tub10012">#REF!</definedName>
    <definedName name="___tub10015">#REF!</definedName>
    <definedName name="___tub10020">#REF!</definedName>
    <definedName name="___tub4012">#REF!</definedName>
    <definedName name="___tub4015">#REF!</definedName>
    <definedName name="___tub4020">#REF!</definedName>
    <definedName name="___tub5012">#REF!</definedName>
    <definedName name="___tub5015">#REF!</definedName>
    <definedName name="___tub5020">#REF!</definedName>
    <definedName name="___tub7512">#REF!</definedName>
    <definedName name="___tub7515">#REF!</definedName>
    <definedName name="___tub7520">#REF!</definedName>
    <definedName name="___xlnm.Print_Area_3">#REF!</definedName>
    <definedName name="___xlnm.Print_Area_4">#REF!</definedName>
    <definedName name="__123Graph_A" hidden="1">#REF!</definedName>
    <definedName name="__123Graph_A02" hidden="1">[1]DADOS!#REF!</definedName>
    <definedName name="__123Graph_B" hidden="1">#REF!</definedName>
    <definedName name="__123Graph_C" hidden="1">#REF!</definedName>
    <definedName name="__123Graph_D" hidden="1">'[2]Etapa Única'!$C$125:$C$134</definedName>
    <definedName name="__123Graph_E" hidden="1">'[2]Etapa Única'!$E$125:$E$134</definedName>
    <definedName name="__123Graph_X" hidden="1">#REF!</definedName>
    <definedName name="__123Graph_X02" hidden="1">[1]DADOS!#REF!</definedName>
    <definedName name="__aga14">#REF!</definedName>
    <definedName name="__bur3220">#REF!</definedName>
    <definedName name="__cap20">#REF!</definedName>
    <definedName name="__cva50">#REF!</definedName>
    <definedName name="__cva60">#REF!</definedName>
    <definedName name="__cve45100">#REF!</definedName>
    <definedName name="__cve90100">#REF!</definedName>
    <definedName name="__cve9040">#REF!</definedName>
    <definedName name="__djm10">#REF!</definedName>
    <definedName name="__djm15">#REF!</definedName>
    <definedName name="__epl2">#REF!</definedName>
    <definedName name="__epl5">#REF!</definedName>
    <definedName name="__fil1">#REF!</definedName>
    <definedName name="__fil2">#REF!</definedName>
    <definedName name="__fio12">#REF!</definedName>
    <definedName name="__fis5">#REF!</definedName>
    <definedName name="__flf50">#REF!</definedName>
    <definedName name="__flf60">#REF!</definedName>
    <definedName name="__fpd12">#REF!</definedName>
    <definedName name="__fvr10">#REF!</definedName>
    <definedName name="__itu1">#REF!</definedName>
    <definedName name="__jla20">#REF!</definedName>
    <definedName name="__jla32">#REF!</definedName>
    <definedName name="__lpi100">#REF!</definedName>
    <definedName name="__lvg10060">#REF!</definedName>
    <definedName name="__lvp32">#REF!</definedName>
    <definedName name="__man50">#REF!</definedName>
    <definedName name="__ope1">#REF!</definedName>
    <definedName name="__ope2">#REF!</definedName>
    <definedName name="__ope3">#REF!</definedName>
    <definedName name="__OUT98" hidden="1">{#N/A,#N/A,TRUE,"Serviços"}</definedName>
    <definedName name="__pne1">#REF!</definedName>
    <definedName name="__pne2">#REF!</definedName>
    <definedName name="__ptm6">#REF!</definedName>
    <definedName name="__qdm3">#REF!</definedName>
    <definedName name="__rcm10">#REF!</definedName>
    <definedName name="__rcm15">#REF!</definedName>
    <definedName name="__rcm20">#REF!</definedName>
    <definedName name="__rcm5">#REF!</definedName>
    <definedName name="__res10">#REF!</definedName>
    <definedName name="__res15">#REF!</definedName>
    <definedName name="__res5">#REF!</definedName>
    <definedName name="__rgf60">#REF!</definedName>
    <definedName name="__rgp1">#REF!</definedName>
    <definedName name="__tap100">#REF!</definedName>
    <definedName name="__tba20">#REF!</definedName>
    <definedName name="__tba32">#REF!</definedName>
    <definedName name="__tba50">#REF!</definedName>
    <definedName name="__tba60">#REF!</definedName>
    <definedName name="__tbe100">#REF!</definedName>
    <definedName name="__tbe40">#REF!</definedName>
    <definedName name="__tbe50">#REF!</definedName>
    <definedName name="__tea32">#REF!</definedName>
    <definedName name="__tea4560">#REF!</definedName>
    <definedName name="__tee100">#REF!</definedName>
    <definedName name="__ter10050">#REF!</definedName>
    <definedName name="__tlf6">#REF!</definedName>
    <definedName name="__tub10012">#REF!</definedName>
    <definedName name="__tub10015">#REF!</definedName>
    <definedName name="__tub10020">#REF!</definedName>
    <definedName name="__tub4012">#REF!</definedName>
    <definedName name="__tub4015">#REF!</definedName>
    <definedName name="__tub4020">#REF!</definedName>
    <definedName name="__tub5012">#REF!</definedName>
    <definedName name="__tub5015">#REF!</definedName>
    <definedName name="__tub5020">#REF!</definedName>
    <definedName name="__tub7512">#REF!</definedName>
    <definedName name="__tub7515">#REF!</definedName>
    <definedName name="__tub7520">#REF!</definedName>
    <definedName name="__xlnm.Print_Area_3">#REF!</definedName>
    <definedName name="__xlnm.Print_Area_4">#REF!</definedName>
    <definedName name="_12Excel_BuiltIn_Print_Area_2_1">#REF!</definedName>
    <definedName name="_16Excel_BuiltIn_Print_Area_2_1_1">#REF!</definedName>
    <definedName name="_4_Excel_BuiltIn_Print_Area_2_1">#REF!</definedName>
    <definedName name="_8Excel_BuiltIn_Print_Area_1">#REF!</definedName>
    <definedName name="_aga14">#REF!</definedName>
    <definedName name="_bur3220">#REF!</definedName>
    <definedName name="_C930I">#REF!</definedName>
    <definedName name="_C930P">#REF!</definedName>
    <definedName name="_C966I">#REF!</definedName>
    <definedName name="_C966P">#REF!</definedName>
    <definedName name="_C996P">#REF!</definedName>
    <definedName name="_cap20">#REF!</definedName>
    <definedName name="_cva50">#REF!</definedName>
    <definedName name="_cva60">#REF!</definedName>
    <definedName name="_cve45100">#REF!</definedName>
    <definedName name="_cve90100">#REF!</definedName>
    <definedName name="_cve9040">#REF!</definedName>
    <definedName name="_djm10">#REF!</definedName>
    <definedName name="_djm15">#REF!</definedName>
    <definedName name="_epl2">#REF!</definedName>
    <definedName name="_epl5">#REF!</definedName>
    <definedName name="_fil1">#REF!</definedName>
    <definedName name="_fil2">#REF!</definedName>
    <definedName name="_Fill" hidden="1">[3]COMPOSIÇÕES!#REF!</definedName>
    <definedName name="_Fill1" hidden="1">[3]COMPOSIÇÕES!#REF!</definedName>
    <definedName name="_fio12">#REF!</definedName>
    <definedName name="_fis5">#REF!</definedName>
    <definedName name="_flf50">#REF!</definedName>
    <definedName name="_flf60">#REF!</definedName>
    <definedName name="_fpd12">#REF!</definedName>
    <definedName name="_fvr10">#REF!</definedName>
    <definedName name="_itu1">#REF!</definedName>
    <definedName name="_jla20">#REF!</definedName>
    <definedName name="_jla32">#REF!</definedName>
    <definedName name="_Key1" hidden="1">[3]COMPOSIÇÕES!#REF!</definedName>
    <definedName name="_Key2" hidden="1">[3]COMPOSIÇÕES!#REF!</definedName>
    <definedName name="_lpi100">#REF!</definedName>
    <definedName name="_lvg10060">#REF!</definedName>
    <definedName name="_lvp32">#REF!</definedName>
    <definedName name="_man50">#REF!</definedName>
    <definedName name="_MatMult_A" hidden="1">#REF!</definedName>
    <definedName name="_MM" hidden="1">#REF!</definedName>
    <definedName name="_ope1">#REF!</definedName>
    <definedName name="_ope2">#REF!</definedName>
    <definedName name="_ope3">#REF!</definedName>
    <definedName name="_Order1" hidden="1">255</definedName>
    <definedName name="_Order2" hidden="1">255</definedName>
    <definedName name="_OUT98" hidden="1">{#N/A,#N/A,TRUE,"Serviços"}</definedName>
    <definedName name="_Parse_Out" hidden="1">#REF!</definedName>
    <definedName name="_pne1">#REF!</definedName>
    <definedName name="_pne2">#REF!</definedName>
    <definedName name="_ptm6">#REF!</definedName>
    <definedName name="_qdm3">#REF!</definedName>
    <definedName name="_rcm10">#REF!</definedName>
    <definedName name="_rcm15">#REF!</definedName>
    <definedName name="_rcm20">#REF!</definedName>
    <definedName name="_rcm5">#REF!</definedName>
    <definedName name="_Regression_Int" hidden="1">1</definedName>
    <definedName name="_res10">#REF!</definedName>
    <definedName name="_res15">#REF!</definedName>
    <definedName name="_res5">#REF!</definedName>
    <definedName name="_rgf60">#REF!</definedName>
    <definedName name="_rgp1">#REF!</definedName>
    <definedName name="_Sort" hidden="1">[3]COMPOSIÇÕES!#REF!</definedName>
    <definedName name="_tap100">#REF!</definedName>
    <definedName name="_tba20">#REF!</definedName>
    <definedName name="_tba32">#REF!</definedName>
    <definedName name="_tba50">#REF!</definedName>
    <definedName name="_tba60">#REF!</definedName>
    <definedName name="_tbe100">#REF!</definedName>
    <definedName name="_tbe40">#REF!</definedName>
    <definedName name="_tbe50">#REF!</definedName>
    <definedName name="_tea32">#REF!</definedName>
    <definedName name="_tea4560">#REF!</definedName>
    <definedName name="_tee100">#REF!</definedName>
    <definedName name="_ter10050">#REF!</definedName>
    <definedName name="_tlf6">#REF!</definedName>
    <definedName name="_tub10012">#REF!</definedName>
    <definedName name="_tub10015">#REF!</definedName>
    <definedName name="_tub10020">#REF!</definedName>
    <definedName name="_tub4012">#REF!</definedName>
    <definedName name="_tub4015">#REF!</definedName>
    <definedName name="_tub4020">#REF!</definedName>
    <definedName name="_tub5012">#REF!</definedName>
    <definedName name="_tub5015">#REF!</definedName>
    <definedName name="_tub5020">#REF!</definedName>
    <definedName name="_tub7512">#REF!</definedName>
    <definedName name="_tub7515">#REF!</definedName>
    <definedName name="_tub7520">#REF!</definedName>
    <definedName name="A">#REF!</definedName>
    <definedName name="AccessDatabase" hidden="1">"C:\Documents and Settings\JPMELLO\Meus documentos\ARQUIVOS 2004\MONITORAMENTO OAC\Monitoramento de OAC.mdb"</definedName>
    <definedName name="acl">#REF!</definedName>
    <definedName name="aço">#REF!</definedName>
    <definedName name="AD">#REF!</definedName>
    <definedName name="adtimp">#REF!</definedName>
    <definedName name="af">#REF!</definedName>
    <definedName name="afi">#REF!</definedName>
    <definedName name="afp">#REF!</definedName>
    <definedName name="ag">#REF!</definedName>
    <definedName name="agr">#REF!</definedName>
    <definedName name="amc">#REF!</definedName>
    <definedName name="amd">#REF!</definedName>
    <definedName name="amm">#REF!</definedName>
    <definedName name="anb">#REF!</definedName>
    <definedName name="anscount" hidden="1">3</definedName>
    <definedName name="apmfs">#REF!</definedName>
    <definedName name="are">#REF!</definedName>
    <definedName name="AREA">#REF!</definedName>
    <definedName name="ÁREA">#REF!</definedName>
    <definedName name="AreaTeste">#REF!</definedName>
    <definedName name="AreaTeste2">#REF!</definedName>
    <definedName name="asd">#REF!</definedName>
    <definedName name="ASDF" hidden="1">{#N/A,#N/A,TRUE,"Serviços"}</definedName>
    <definedName name="ASDFG" hidden="1">{#N/A,#N/A,TRUE,"Serviços"}</definedName>
    <definedName name="ASFGG" hidden="1">{#N/A,#N/A,TRUE,"Serviços"}</definedName>
    <definedName name="AZ">#REF!</definedName>
    <definedName name="B">#REF!</definedName>
    <definedName name="B320I">#REF!</definedName>
    <definedName name="B320P">#REF!</definedName>
    <definedName name="B500I">#REF!</definedName>
    <definedName name="B500P">#REF!</definedName>
    <definedName name="baliz">#REF!</definedName>
    <definedName name="_xlnm.Database">[4]ORC!#REF!</definedName>
    <definedName name="BASC10I">#REF!</definedName>
    <definedName name="BASC10P">#REF!</definedName>
    <definedName name="BASC4I">#REF!</definedName>
    <definedName name="BASC4P">#REF!</definedName>
    <definedName name="BASC6I">#REF!</definedName>
    <definedName name="BASC6P">#REF!</definedName>
    <definedName name="bcc10.20">#REF!</definedName>
    <definedName name="bcc4.5">#REF!</definedName>
    <definedName name="bcc5.10">#REF!</definedName>
    <definedName name="bcc5.15">#REF!</definedName>
    <definedName name="bcc5.20">#REF!</definedName>
    <definedName name="bcc5.5">#REF!</definedName>
    <definedName name="bcc6.10">#REF!</definedName>
    <definedName name="bcc6.15">#REF!</definedName>
    <definedName name="bcc6.5">#REF!</definedName>
    <definedName name="bcc8.10">#REF!</definedName>
    <definedName name="bcc8.15">#REF!</definedName>
    <definedName name="bcc8.5">#REF!</definedName>
    <definedName name="bcp">#REF!</definedName>
    <definedName name="BDI">#REF!</definedName>
    <definedName name="BDIE">#REF!</definedName>
    <definedName name="BET5I">#REF!</definedName>
    <definedName name="BET5P">#REF!</definedName>
    <definedName name="BPF">#REF!</definedName>
    <definedName name="BVN">#REF!</definedName>
    <definedName name="CA15I">#REF!</definedName>
    <definedName name="CA15P">#REF!</definedName>
    <definedName name="CA25I">#REF!</definedName>
    <definedName name="CA25P">#REF!</definedName>
    <definedName name="cal">#REF!</definedName>
    <definedName name="CAPA" hidden="1">{#N/A,#N/A,TRUE,"Serviços"}</definedName>
    <definedName name="capa1" hidden="1">{#N/A,#N/A,TRUE,"Serviços"}</definedName>
    <definedName name="capa2" hidden="1">{#N/A,#N/A,TRUE,"Serviços"}</definedName>
    <definedName name="car" hidden="1">#REF!</definedName>
    <definedName name="CARROCI">#REF!</definedName>
    <definedName name="CARROCP">#REF!</definedName>
    <definedName name="CB10I">#REF!</definedName>
    <definedName name="CB10P">#REF!</definedName>
    <definedName name="CB4I">#REF!</definedName>
    <definedName name="CB4P">#REF!</definedName>
    <definedName name="CB6.5I">#REF!</definedName>
    <definedName name="CB6.5P">#REF!</definedName>
    <definedName name="CB6I">#REF!</definedName>
    <definedName name="CB6P">#REF!</definedName>
    <definedName name="cccc">[5]ORC!#REF!</definedName>
    <definedName name="CCM13I">#REF!</definedName>
    <definedName name="CCM13P">#REF!</definedName>
    <definedName name="CCM20I">#REF!</definedName>
    <definedName name="CCM20P">#REF!</definedName>
    <definedName name="ccp">#REF!</definedName>
    <definedName name="cds">#REF!</definedName>
    <definedName name="cec20x20">#REF!</definedName>
    <definedName name="CélulaInicioPlanilha">#REF!</definedName>
    <definedName name="CélulaResumo">#REF!</definedName>
    <definedName name="cer1\2">#REF!</definedName>
    <definedName name="cfd">#REF!</definedName>
    <definedName name="chaf">#REF!</definedName>
    <definedName name="cib">#REF!</definedName>
    <definedName name="cim">#REF!</definedName>
    <definedName name="clp">#REF!</definedName>
    <definedName name="clr1\2">#REF!</definedName>
    <definedName name="CM9I">#REF!</definedName>
    <definedName name="CM9P">#REF!</definedName>
    <definedName name="COD_ATRIUM">#REF!</definedName>
    <definedName name="COD_SINAPI">#REF!</definedName>
    <definedName name="CPA">#REF!</definedName>
    <definedName name="CPAF">#REF!</definedName>
    <definedName name="CRG930I">#REF!</definedName>
    <definedName name="CRG930P">#REF!</definedName>
    <definedName name="CRG966I">#REF!</definedName>
    <definedName name="CRG966P">#REF!</definedName>
    <definedName name="CV">#REF!</definedName>
    <definedName name="cvb">#REF!</definedName>
    <definedName name="cxcx">#REF!</definedName>
    <definedName name="cxp4x2">#REF!</definedName>
    <definedName name="cxz">#REF!</definedName>
    <definedName name="CZ">#REF!</definedName>
    <definedName name="D6I">#REF!</definedName>
    <definedName name="D6P">#REF!</definedName>
    <definedName name="D8I">#REF!</definedName>
    <definedName name="D8P">#REF!</definedName>
    <definedName name="DAER1" hidden="1">{#N/A,#N/A,TRUE,"Serviços"}</definedName>
    <definedName name="Database">[4]ORC!#REF!</definedName>
    <definedName name="DDDDDDDDDDDDD" hidden="1">#REF!</definedName>
    <definedName name="des">#REF!</definedName>
    <definedName name="dfgdfg" hidden="1">#REF!</definedName>
    <definedName name="dfgff" hidden="1">#REF!</definedName>
    <definedName name="DIE">#REF!</definedName>
    <definedName name="DIF">#REF!</definedName>
    <definedName name="DKM">#REF!</definedName>
    <definedName name="dwg">#REF!</definedName>
    <definedName name="DXS">#REF!</definedName>
    <definedName name="E">#REF!</definedName>
    <definedName name="ecm">#REF!</definedName>
    <definedName name="ele">#REF!</definedName>
    <definedName name="elr1\2">#REF!</definedName>
    <definedName name="elv50x40">#REF!</definedName>
    <definedName name="enc">#REF!</definedName>
    <definedName name="ENE">#REF!</definedName>
    <definedName name="eng">#REF!</definedName>
    <definedName name="engenc">#REF!</definedName>
    <definedName name="epm2.5">#REF!</definedName>
    <definedName name="erfer">[5]ORC!#REF!</definedName>
    <definedName name="esm">#REF!</definedName>
    <definedName name="ESPRGI">#REF!</definedName>
    <definedName name="ESPRGP">#REF!</definedName>
    <definedName name="est">#REF!</definedName>
    <definedName name="Excel_BuiltIn_Print_Area_1_1">#REF!</definedName>
    <definedName name="Excel_BuiltIn_Print_Area_1_1_1">#REF!</definedName>
    <definedName name="Excel_BuiltIn_Print_Area_10">#REF!</definedName>
    <definedName name="Excel_BuiltIn_Print_Area_11">#REF!</definedName>
    <definedName name="Excel_BuiltIn_Print_Area_12">#REF!</definedName>
    <definedName name="Excel_BuiltIn_Print_Area_13">#REF!</definedName>
    <definedName name="Excel_BuiltIn_Print_Area_14">#REF!</definedName>
    <definedName name="Excel_BuiltIn_Print_Area_2_1">#REF!</definedName>
    <definedName name="Excel_BuiltIn_Print_Area_2_1_1">#REF!</definedName>
    <definedName name="Excel_BuiltIn_Print_Area_3">#REF!</definedName>
    <definedName name="Excel_BuiltIn_Print_Area_4">#REF!</definedName>
    <definedName name="Excel_BuiltIn_Print_Area_5">#REF!</definedName>
    <definedName name="Excel_BuiltIn_Print_Area_5_1">#REF!</definedName>
    <definedName name="Excel_BuiltIn_Print_Area_7_1">#REF!</definedName>
    <definedName name="Excel_BuiltIn_Print_Area_8">#REF!</definedName>
    <definedName name="Excel_BuiltIn_Print_Area_9">#REF!</definedName>
    <definedName name="Excel_BuiltIn_Print_Titles_8">#REF!</definedName>
    <definedName name="ext">#REF!</definedName>
    <definedName name="F" hidden="1">#REF!</definedName>
    <definedName name="FATURAS2002" hidden="1">{#N/A,#N/A,TRUE,"Serviços"}</definedName>
    <definedName name="fcd">'[6]CPU ATRIUM'!$D$1:$D$65536</definedName>
    <definedName name="fcm">#REF!</definedName>
    <definedName name="fds">#REF!</definedName>
    <definedName name="fdsa">#REF!</definedName>
    <definedName name="fe">#REF!</definedName>
    <definedName name="fer">#REF!</definedName>
    <definedName name="FOLHA01" hidden="1">{#N/A,#N/A,TRUE,"Serviços"}</definedName>
    <definedName name="folha1" hidden="1">{#N/A,#N/A,TRUE,"Serviços"}</definedName>
    <definedName name="Fresagem01" hidden="1">{#N/A,#N/A,TRUE,"Serviços"}</definedName>
    <definedName name="fsa">#REF!</definedName>
    <definedName name="FT">#REF!</definedName>
    <definedName name="G">#REF!</definedName>
    <definedName name="GAS">#REF!</definedName>
    <definedName name="gdc">#REF!</definedName>
    <definedName name="GFD">#REF!</definedName>
    <definedName name="gfv">#REF!</definedName>
    <definedName name="ggm">#REF!</definedName>
    <definedName name="ghb">#REF!</definedName>
    <definedName name="ghj">#REF!</definedName>
    <definedName name="GRDI">#REF!</definedName>
    <definedName name="GRDP">#REF!</definedName>
    <definedName name="GRI">#REF!</definedName>
    <definedName name="GRP">#REF!</definedName>
    <definedName name="grx">#REF!</definedName>
    <definedName name="gtryfj" hidden="1">{#N/A,#N/A,TRUE,"Serviços"}</definedName>
    <definedName name="gvc">#REF!</definedName>
    <definedName name="HJN">#REF!</definedName>
    <definedName name="I" hidden="1">[7]Poço!#REF!</definedName>
    <definedName name="insta" hidden="1">{#N/A,#N/A,TRUE,"Serviços"}</definedName>
    <definedName name="ipf">#REF!</definedName>
    <definedName name="j">#REF!</definedName>
    <definedName name="JANEIRO2003" hidden="1">{#N/A,#N/A,TRUE,"Serviços"}</definedName>
    <definedName name="jhe" hidden="1">[3]COMPOSIÇÕES!#REF!</definedName>
    <definedName name="JJJ">#REF!</definedName>
    <definedName name="jla1\220">#REF!</definedName>
    <definedName name="JOAO">#REF!</definedName>
    <definedName name="JRS">#REF!</definedName>
    <definedName name="KJH">#REF!</definedName>
    <definedName name="lab" hidden="1">{#N/A,#N/A,TRUE,"Serviços"}</definedName>
    <definedName name="lkj">#REF!</definedName>
    <definedName name="lnm">#REF!</definedName>
    <definedName name="lpb">#REF!</definedName>
    <definedName name="LS">#REF!</definedName>
    <definedName name="LSO">#REF!</definedName>
    <definedName name="lub">#REF!</definedName>
    <definedName name="lvg12050\1">#REF!</definedName>
    <definedName name="lvp1\2">#REF!</definedName>
    <definedName name="lxa">#REF!</definedName>
    <definedName name="mad">#REF!</definedName>
    <definedName name="map">#REF!</definedName>
    <definedName name="MBBI">#REF!</definedName>
    <definedName name="MBBP">#REF!</definedName>
    <definedName name="mdn">#REF!</definedName>
    <definedName name="MNI">#REF!</definedName>
    <definedName name="MNP">#REF!</definedName>
    <definedName name="MNVI">#REF!</definedName>
    <definedName name="MNVP">#REF!</definedName>
    <definedName name="mpm2.5">#REF!</definedName>
    <definedName name="MS621I">#REF!</definedName>
    <definedName name="MS621P">#REF!</definedName>
    <definedName name="msv">#REF!</definedName>
    <definedName name="MUNCKI">#REF!</definedName>
    <definedName name="MUNCKP">#REF!</definedName>
    <definedName name="odi">#REF!</definedName>
    <definedName name="ofc">#REF!</definedName>
    <definedName name="ofi">#REF!</definedName>
    <definedName name="OGU">#REF!</definedName>
    <definedName name="OK">#REF!</definedName>
    <definedName name="OOO">#REF!</definedName>
    <definedName name="orçamrest" hidden="1">{#N/A,#N/A,TRUE,"Serviços"}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3">#REF!</definedName>
    <definedName name="P.4">#REF!</definedName>
    <definedName name="p.41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.SINALIZAÇÃO" hidden="1">#REF!</definedName>
    <definedName name="pcf60x210">#REF!</definedName>
    <definedName name="pcf80x200">#REF!</definedName>
    <definedName name="pcf80x210">#REF!</definedName>
    <definedName name="pdm">#REF!</definedName>
    <definedName name="PII">#REF!</definedName>
    <definedName name="PIP">#REF!</definedName>
    <definedName name="PIPAI">#REF!</definedName>
    <definedName name="PIPAP">#REF!</definedName>
    <definedName name="plc">#REF!</definedName>
    <definedName name="plc2.5">#REF!</definedName>
    <definedName name="PMS">#REF!</definedName>
    <definedName name="pontal">#REF!</definedName>
    <definedName name="PP1.1">#REF!</definedName>
    <definedName name="PP1.10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prf">#REF!</definedName>
    <definedName name="prg">#REF!</definedName>
    <definedName name="PROD_1" hidden="1">{#N/A,#N/A,TRUE,"Serviços"}</definedName>
    <definedName name="PROJ">#REF!</definedName>
    <definedName name="ptt3x2">#REF!</definedName>
    <definedName name="qgm">#REF!</definedName>
    <definedName name="QUANT">#REF!</definedName>
    <definedName name="RCA15I">#REF!</definedName>
    <definedName name="RCA15P">#REF!</definedName>
    <definedName name="RCA25I">#REF!</definedName>
    <definedName name="RCA25P">#REF!</definedName>
    <definedName name="rec">#REF!</definedName>
    <definedName name="REL" hidden="1">{#N/A,#N/A,TRUE,"Serviços"}</definedName>
    <definedName name="RES">#REF!</definedName>
    <definedName name="RETROI">#REF!</definedName>
    <definedName name="RETROP">#REF!</definedName>
    <definedName name="rgp1\2">#REF!</definedName>
    <definedName name="RLCG11I">#REF!</definedName>
    <definedName name="RLCG11P">#REF!</definedName>
    <definedName name="RLI">#REF!</definedName>
    <definedName name="RLISOI">#REF!</definedName>
    <definedName name="RLISOP">#REF!</definedName>
    <definedName name="RLP">#REF!</definedName>
    <definedName name="RPI">#REF!</definedName>
    <definedName name="RPNEUSI">#REF!</definedName>
    <definedName name="RPNEUSP">#REF!</definedName>
    <definedName name="RPP">#REF!</definedName>
    <definedName name="rrff" hidden="1">{#N/A,#N/A,TRUE,"Serviços"}</definedName>
    <definedName name="rsetwt" hidden="1">{#N/A,#N/A,TRUE,"Serviços"}</definedName>
    <definedName name="rtesrtewsrt" hidden="1">#REF!</definedName>
    <definedName name="SAL">#REF!</definedName>
    <definedName name="sd">#REF!</definedName>
    <definedName name="sdc" hidden="1">#REF!</definedName>
    <definedName name="sdvs" hidden="1">#REF!</definedName>
    <definedName name="SETEMBRO" hidden="1">{#N/A,#N/A,TRUE,"Serviços"}</definedName>
    <definedName name="sin">#REF!</definedName>
    <definedName name="SMIN">#REF!</definedName>
    <definedName name="srv">#REF!</definedName>
    <definedName name="SSS">[5]ORC!#REF!</definedName>
    <definedName name="svt">#REF!</definedName>
    <definedName name="sx">#REF!</definedName>
    <definedName name="sxo">#REF!</definedName>
    <definedName name="T.1">#REF!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b100cm">#REF!</definedName>
    <definedName name="tb60cm">#REF!</definedName>
    <definedName name="tb80cm">#REF!</definedName>
    <definedName name="tbv">#REF!</definedName>
    <definedName name="telha">NA()</definedName>
    <definedName name="TID">#REF!</definedName>
    <definedName name="tjc">#REF!</definedName>
    <definedName name="tjf">#REF!</definedName>
    <definedName name="tlc">#REF!</definedName>
    <definedName name="tlf">#REF!</definedName>
    <definedName name="tnp1\2">#REF!</definedName>
    <definedName name="to">#REF!</definedName>
    <definedName name="top">#REF!</definedName>
    <definedName name="TOT">#REF!</definedName>
    <definedName name="TOT.P">#REF!</definedName>
    <definedName name="TOT1.P">#REF!</definedName>
    <definedName name="TOTAL">#REF!</definedName>
    <definedName name="TPI">#REF!</definedName>
    <definedName name="tpl1\2">#REF!</definedName>
    <definedName name="tpmfs">#REF!</definedName>
    <definedName name="TPP">#REF!</definedName>
    <definedName name="trb">#REF!</definedName>
    <definedName name="TRTD6I">#REF!</definedName>
    <definedName name="TRTD6P">#REF!</definedName>
    <definedName name="TRTD8I">#REF!</definedName>
    <definedName name="TRTD8P">#REF!</definedName>
    <definedName name="TRTPI">#REF!</definedName>
    <definedName name="TRTPP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ttc">#REF!</definedName>
    <definedName name="tte">#REF!</definedName>
    <definedName name="Tuboscon">#REF!</definedName>
    <definedName name="tus">#REF!</definedName>
    <definedName name="TYUIO" hidden="1">{#N/A,#N/A,TRUE,"Serviços"}</definedName>
    <definedName name="USS">#REF!</definedName>
    <definedName name="V">#REF!</definedName>
    <definedName name="vbn">#REF!</definedName>
    <definedName name="vcx">#REF!</definedName>
    <definedName name="VII">#REF!</definedName>
    <definedName name="VIP">#REF!</definedName>
    <definedName name="VLR">#REF!</definedName>
    <definedName name="vsb">#REF!</definedName>
    <definedName name="vzx">#REF!</definedName>
    <definedName name="wdwqdq" hidden="1">'[8]M.O. - 01'!#REF!</definedName>
    <definedName name="wrn.Orçamento." hidden="1">{#N/A,#N/A,FALSE,"Planilha";#N/A,#N/A,FALSE,"Resumo";#N/A,#N/A,FALSE,"Fisico";#N/A,#N/A,FALSE,"Financeiro";#N/A,#N/A,FALSE,"Financeiro"}</definedName>
    <definedName name="wrn.Tipo." hidden="1">{#N/A,#N/A,TRUE,"Serviços"}</definedName>
    <definedName name="X">#REF!</definedName>
    <definedName name="XC">#REF!</definedName>
    <definedName name="XCVZ">#REF!</definedName>
    <definedName name="XXX">#REF!</definedName>
    <definedName name="XXXX">#REF!</definedName>
    <definedName name="xxxxx">#REF!</definedName>
    <definedName name="zx">#REF!</definedName>
    <definedName name="_xlnm._FilterDatabase" localSheetId="1" hidden="1">'BM 01'!$F$1:$F$550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<sst xmlns="http://schemas.openxmlformats.org/spreadsheetml/2006/main" count="1200" uniqueCount="1200">
  <si>
    <t xml:space="preserve">PLANILHA ORÇAMENTÁRIA CONSOLIDADA</t>
  </si>
  <si>
    <t>PERÍODO:</t>
  </si>
  <si>
    <t xml:space="preserve">CONTRATO Nº: 0061/2025</t>
  </si>
  <si>
    <t xml:space="preserve">OBRA: OBRAS E SERVIÇOS DE CONSTRUÇÃO DE UMA ESCOLA DE EDUCAÇÃO INFANTIL, CONFORME O PROJETO PADRÃO DO FNDE PARA CRECHE TIPO 02, A SER EDIFICADA NA RUA ALAN SILVA, S/N, BAIRRO ROSA MARIA, NO MUNICÍPIO DE SÃO CRISTÓVÃO/SE</t>
  </si>
  <si>
    <t>ITEM</t>
  </si>
  <si>
    <t xml:space="preserve">DESCRIÇÃO DOS SERVIÇOS</t>
  </si>
  <si>
    <t>UND.</t>
  </si>
  <si>
    <t>QUANTIDADES</t>
  </si>
  <si>
    <t xml:space="preserve">PREÇO UNIT.</t>
  </si>
  <si>
    <t>VALORES</t>
  </si>
  <si>
    <t>CONTRAT.</t>
  </si>
  <si>
    <t>PERÍODO</t>
  </si>
  <si>
    <t xml:space="preserve">CRECHE TIPO 2 - OPÇÃO 110V</t>
  </si>
  <si>
    <t/>
  </si>
  <si>
    <t>OBSERVAÇÕES</t>
  </si>
  <si>
    <t>1.01</t>
  </si>
  <si>
    <t xml:space="preserve">SERVIÇOS PRELIMINARES</t>
  </si>
  <si>
    <t>1.01.01</t>
  </si>
  <si>
    <t xml:space="preserve">Fornecimento e instalação de placa de obra com chapa galvanizada e estrutura de madeira. af_03/2022_ps</t>
  </si>
  <si>
    <t>m2</t>
  </si>
  <si>
    <t>Liberado</t>
  </si>
  <si>
    <t>1.01.02</t>
  </si>
  <si>
    <t xml:space="preserve">Tapume com telha metálica. af_03/2024</t>
  </si>
  <si>
    <t>1.01.03</t>
  </si>
  <si>
    <t xml:space="preserve">Entrada de energia elétrica, aérea, trifásica, com caixa de embutir, cabo de 10 mm2 e disjuntor din 50a (não incluso o poste de concreto). af_07/2020</t>
  </si>
  <si>
    <t>und</t>
  </si>
  <si>
    <t xml:space="preserve">Ainda não foi executada</t>
  </si>
  <si>
    <t>1.01.04</t>
  </si>
  <si>
    <t xml:space="preserve">LIGAÇÃO PROVISÓRIA DE ÁGUA E ESGOTO</t>
  </si>
  <si>
    <t>1.01.05</t>
  </si>
  <si>
    <t xml:space="preserve">LOCACAO DE CONTAINER 2,30 X 6,00 M, ALT. 2,50 M, COM 1 SANITARIO, PARA ESCRITORIO, COMPLETO, SEM DIVISORIAS INTERNAS (NAO INCLUI MOBILIZACAO/DESMOBILIZACAO)</t>
  </si>
  <si>
    <t>mês</t>
  </si>
  <si>
    <t xml:space="preserve">O container não está na obra</t>
  </si>
  <si>
    <t>1.01.06</t>
  </si>
  <si>
    <t xml:space="preserve">LOCACAO DE CONTAINER 2,30 X 6,00 M, ALT. 2,50 M, PARA ESCRITORIO, SEM DIVISORIAS INTERNAS E SEM SANITARIO (NAO INCLUI MOBILIZACAO/DESMOBILIZACAO)</t>
  </si>
  <si>
    <t xml:space="preserve">O container chegou na obra em 10/03/2026, portanto só pode ser pago 1 mês de aluguel.</t>
  </si>
  <si>
    <t>1.01.07</t>
  </si>
  <si>
    <t xml:space="preserve">LOCACAO DE CONTAINER 2,30 X 6,00 M, ALT. 2,50 M, PARA SANITARIO, COM 4 BACIAS, 8 CHUVEIROS,1 LAVATORIO E 1 MICTORIO (NAO INCLUI MOBILIZACAO/DESMOBILIZACAO)</t>
  </si>
  <si>
    <t>1.01.08</t>
  </si>
  <si>
    <t xml:space="preserve">ADMINISTRAÇÃO LOCAL</t>
  </si>
  <si>
    <t xml:space="preserve">Esse percentual cai para 0,01 após as correções </t>
  </si>
  <si>
    <t>1.01.09</t>
  </si>
  <si>
    <t xml:space="preserve">Locação convencional de obra, utilizando gabarito de tábuas corridas pontaletadas a cada 2,00m -  2 utilizações. af_03/2024</t>
  </si>
  <si>
    <t>m</t>
  </si>
  <si>
    <t>1.02</t>
  </si>
  <si>
    <t xml:space="preserve">MOVIMENTO DE TERRA PARA FUNDAÇÕES</t>
  </si>
  <si>
    <t>1.02.01</t>
  </si>
  <si>
    <t>EDIFICAÇÃO</t>
  </si>
  <si>
    <t>1.02.01.01</t>
  </si>
  <si>
    <t xml:space="preserve">Escavação manual para bloco de coroamento ou sapata (incluindo escavação para colocação de fôrmas). af_01/2024</t>
  </si>
  <si>
    <t>m3</t>
  </si>
  <si>
    <t xml:space="preserve">Não está fazendo escavação com altura de 1,5 devido ao terreno estar na cota proxima a cota de fundo das sapatas, além disso medir somente as sapatas que realmente ja foram escavadas </t>
  </si>
  <si>
    <t>1.02.01.02</t>
  </si>
  <si>
    <t xml:space="preserve">Preparo de fundo de vala com largura maior ou igual a 1,5 m e menor que 2,5 m (acerto do solo natural). af_08/2020</t>
  </si>
  <si>
    <t xml:space="preserve">Medir somente o que foi executado</t>
  </si>
  <si>
    <t>1.02.01.03</t>
  </si>
  <si>
    <t xml:space="preserve">Aterro mecanizado de vala com escavadeira hidráulica (capacidade da caçamba: 0,8 m³ / potência: 111 hp), largura até 2,5 m, profundidade de 1,5 a 3,0 m, com solo argilo-arenoso. af_08/2023</t>
  </si>
  <si>
    <t xml:space="preserve">Não foi feito aterro</t>
  </si>
  <si>
    <t>1.02.01.04</t>
  </si>
  <si>
    <t xml:space="preserve">Limpeza mecanizada de camada vegetal, vegetação e pequenas árvores (diâmetro de tronco menor que 0,20 m), com trator de esteiras. af_03/2024</t>
  </si>
  <si>
    <t>1.02.01.05</t>
  </si>
  <si>
    <t xml:space="preserve">Reaterro mecanizado de vala com retroescavadeira (capacidade da caçamba   da retro: 0,26 m³/potência: 88 hp), largura 0,8 a 1,5 m, profundidade 1,5 a 3,0 m, com solo (sem substituição) de 1ª categoria e compactador de solos de percussão. af_08/2023</t>
  </si>
  <si>
    <t xml:space="preserve">Não foi feito reaterro ainda.</t>
  </si>
  <si>
    <t>1.03</t>
  </si>
  <si>
    <t>FUNDAÇÕES</t>
  </si>
  <si>
    <t>1.03.01</t>
  </si>
  <si>
    <t xml:space="preserve">CONCRETO ARMADO PARA SAPATAS</t>
  </si>
  <si>
    <t>1.03.01.03</t>
  </si>
  <si>
    <t xml:space="preserve">Armação de sapata isolada, viga baldrame e sapata corrida utilizando aço ca-50 de 6,3 mm - montagem. af_01/2024</t>
  </si>
  <si>
    <t>kg</t>
  </si>
  <si>
    <t xml:space="preserve">Esse serviço só poderá ser  medido se as armações das sapatas estiverem na obra. Esse quantitativo é referente às 78 sapatas, só será liberado o peso equivalente as sapatas que estiverem na obra.</t>
  </si>
  <si>
    <t>1.03.01.04</t>
  </si>
  <si>
    <t xml:space="preserve">Armação de sapata isolada, viga baldrame e sapata corrida utilizando aço ca-50 de 8 mm - montagem. af_01/2024</t>
  </si>
  <si>
    <t>1.03.01.05</t>
  </si>
  <si>
    <t xml:space="preserve">Armação de sapata isolada, viga baldrame e sapata corrida utilizando aço ca-50 de 10 mm - montagem. af_01/2024</t>
  </si>
  <si>
    <t xml:space="preserve">A ferragem das sapatas é somente de 6.3 e 8.0</t>
  </si>
  <si>
    <t>1.03.01.06</t>
  </si>
  <si>
    <t xml:space="preserve">Armação de bloco, sapata isolada, viga baldrame e sapata corrida utilizando aço ca-50 de 12,5 mm - montagem. af_01/2024</t>
  </si>
  <si>
    <t>1.03.01.07</t>
  </si>
  <si>
    <t xml:space="preserve">Armação de estruturas diversas de concreto armado, exceto vigas, pilares, lajes e fundações, utilizando aço ca-60 de 5,0 mm - montagem. af_06/2022</t>
  </si>
  <si>
    <t xml:space="preserve">BOLETIM N°</t>
  </si>
  <si>
    <t xml:space="preserve">04/02/2026 a 31/03/2026</t>
  </si>
  <si>
    <t>01</t>
  </si>
  <si>
    <t>%</t>
  </si>
  <si>
    <t xml:space="preserve">ACUM. ANTERIOR</t>
  </si>
  <si>
    <t xml:space="preserve">ACUM. ATUAL</t>
  </si>
  <si>
    <t>SALDO</t>
  </si>
  <si>
    <t>TOTAL</t>
  </si>
  <si>
    <t>1.02.02</t>
  </si>
  <si>
    <t xml:space="preserve">MURETA ABRIGO DE GÁS</t>
  </si>
  <si>
    <t>1.02.02.01</t>
  </si>
  <si>
    <t>1.02.02.02</t>
  </si>
  <si>
    <t>1.02.02.03</t>
  </si>
  <si>
    <t>1.02.03</t>
  </si>
  <si>
    <t xml:space="preserve">CASTELO D'ÁGUA</t>
  </si>
  <si>
    <t>1.02.03.01</t>
  </si>
  <si>
    <t>1.02.03.02</t>
  </si>
  <si>
    <t>1.02.03.03</t>
  </si>
  <si>
    <t>1.03.01.01</t>
  </si>
  <si>
    <t xml:space="preserve">Lastro de concreto magro, aplicado em blocos de coroamento ou sapatas, espessura de 5 cm. af_01/2024</t>
  </si>
  <si>
    <t>1.03.01.02</t>
  </si>
  <si>
    <t xml:space="preserve">Fabricação, montagem e desmontagem de fôrma para bloco de coroamento, em madeira serrada, e=25 mm, 4 utilizações. af_01/2024</t>
  </si>
  <si>
    <t>1.03.01.08</t>
  </si>
  <si>
    <t xml:space="preserve">Concretagem de sapata, fck 30 mpa, com uso de bomba - lançamento, adensamento e acabamento. af_01/2024</t>
  </si>
  <si>
    <t>1.03.02</t>
  </si>
  <si>
    <t xml:space="preserve">CONCRETO ARMADO PARA VIGA BALDRAME</t>
  </si>
  <si>
    <t>1.03.02.01</t>
  </si>
  <si>
    <t>1.03.02.02</t>
  </si>
  <si>
    <t xml:space="preserve">Lastro de concreto magro, aplicado em blocos de coroamento ou sapatas. af_01/2024</t>
  </si>
  <si>
    <t>1.03.02.03</t>
  </si>
  <si>
    <t>1.03.02.04</t>
  </si>
  <si>
    <t>1.03.02.05</t>
  </si>
  <si>
    <t>1.03.02.06</t>
  </si>
  <si>
    <t>1.03.02.07</t>
  </si>
  <si>
    <t xml:space="preserve">Armação de bloco utilizando aço ca-60 de 5 mm - montagem. af_01/2024</t>
  </si>
  <si>
    <t>1.03.02.08</t>
  </si>
  <si>
    <t xml:space="preserve">Concretagem de bloco de coroamento ou viga baldrame, fck 30 mpa, com uso de bomba - lançamento, adensamento e acabamento. af_01/2024</t>
  </si>
  <si>
    <t>1.03.03</t>
  </si>
  <si>
    <t xml:space="preserve">FUNDAÇÃO CASTELO D'ÁGUA</t>
  </si>
  <si>
    <t>1.03.03.01</t>
  </si>
  <si>
    <t xml:space="preserve">Estaca escavada mecanicamente, sem fluido estabilizante, com 25cm de diâmetro, concreto lançado por caminhão betoneira (exclusive mobilização e desmobilização). af_01/2020_pa</t>
  </si>
  <si>
    <t>1.03.03.02</t>
  </si>
  <si>
    <t xml:space="preserve">Arrasamento mecanico de estaca de concreto armado, diametros de até 40 cm. af_05/2021</t>
  </si>
  <si>
    <t>1.03.03.03</t>
  </si>
  <si>
    <t>1.03.03.04</t>
  </si>
  <si>
    <t xml:space="preserve">Fabricação, montagem e desmontagem de fôrma para bloco de coroamento, em chapa de madeira compensada resinada, e=17 mm, 4 utilizações. af_01/2024</t>
  </si>
  <si>
    <t>1.03.03.05</t>
  </si>
  <si>
    <t xml:space="preserve">Armação de bloco utilizando aço ca-50 de 10 mm - montagem. af_01/2024</t>
  </si>
  <si>
    <t>1.03.03.06</t>
  </si>
  <si>
    <t>1.03.03.07</t>
  </si>
  <si>
    <t xml:space="preserve">Armação de bloco e sapata utilizando aço ca-50 de 25 mm - montagem. af_01/2024</t>
  </si>
  <si>
    <t>1.03.03.08</t>
  </si>
  <si>
    <t>1.03.03.09</t>
  </si>
  <si>
    <t>1.03.04</t>
  </si>
  <si>
    <t xml:space="preserve">ABRIGO DE GÁS - BLOCOS</t>
  </si>
  <si>
    <t>1.03.04.01</t>
  </si>
  <si>
    <t>1.03.04.02</t>
  </si>
  <si>
    <t>1.03.04.03</t>
  </si>
  <si>
    <t>1.03.04.04</t>
  </si>
  <si>
    <t xml:space="preserve">Armação de descida d'água utilizando aço ca-60 de 5 mm - montagem. af_08/2022</t>
  </si>
  <si>
    <t>1.03.04.05</t>
  </si>
  <si>
    <t>1.03.05</t>
  </si>
  <si>
    <t xml:space="preserve">MURETA E ABRIGO DE GÁS - VIGAS BALDRAME</t>
  </si>
  <si>
    <t>1.03.05.01</t>
  </si>
  <si>
    <t xml:space="preserve">Fabricação, montagem e desmontagem de fôrma para viga baldrame, em chapa de madeira compensada resinada, e=17 mm, 4 utilizações. af_01/2024</t>
  </si>
  <si>
    <t>1.04</t>
  </si>
  <si>
    <t>SUPERESTRUTURA</t>
  </si>
  <si>
    <t>1.04.01</t>
  </si>
  <si>
    <t xml:space="preserve">CONCRETO ARMADO - PILARES</t>
  </si>
  <si>
    <t>1.04.01.01</t>
  </si>
  <si>
    <t xml:space="preserve">Montagem e desmontagem de fôrma de pilares retangulares e estruturas similares, pé-direito simples, em chapa de madeira compensada plastificada, 18 utilizações. af_09/2020</t>
  </si>
  <si>
    <t>1.04.01.02</t>
  </si>
  <si>
    <t xml:space="preserve">Armação de pilar ou viga de estrutura convencional de concreto armado utilizando aço ca-50 de 10,0 mm - montagem. af_06/2022</t>
  </si>
  <si>
    <t>1.04.01.03</t>
  </si>
  <si>
    <t xml:space="preserve">Armação de pilar ou viga de estrutura convencional de concreto armado utilizando aço ca-50 de 12,5 mm - montagem. af_06/2022</t>
  </si>
  <si>
    <t>1.04.01.04</t>
  </si>
  <si>
    <t xml:space="preserve">Armação de pilar ou viga de estrutura convencional de concreto armado utilizando aço ca-60 de 5,0 mm - montagem. af_06/2022</t>
  </si>
  <si>
    <t>1.04.01.05</t>
  </si>
  <si>
    <t xml:space="preserve">Concretagem de pilares, fck = 25 mpa, com uso de bomba - lançamento, adensamento e acabamento. af_02/2022_ps</t>
  </si>
  <si>
    <t>1.04.02</t>
  </si>
  <si>
    <t xml:space="preserve">CONCRETO ARMADO - VIGAS</t>
  </si>
  <si>
    <t>1.04.02.01</t>
  </si>
  <si>
    <t>1.04.02.02</t>
  </si>
  <si>
    <t xml:space="preserve">Armação de pilar ou viga de estrutura convencional de concreto armado utilizando aço ca-50 de 8,0 mm - montagem. af_06/2022</t>
  </si>
  <si>
    <t>1.04.02.03</t>
  </si>
  <si>
    <t>1.04.02.04</t>
  </si>
  <si>
    <t>1.04.02.05</t>
  </si>
  <si>
    <t xml:space="preserve">Concretagem de vigas e lajes, fck=25 mpa, para lajes maciças ou nervuradas com uso de bomba - lançamento, adensamento e acabamento. af_02/2022_ps</t>
  </si>
  <si>
    <t>1.04.03</t>
  </si>
  <si>
    <t xml:space="preserve">CONCRETO ARMADO PARA VERGAS</t>
  </si>
  <si>
    <t>1.04.03.01</t>
  </si>
  <si>
    <t xml:space="preserve">Verga pré-moldada com até 1,5 m de vão, espessura de *20* cm. af_03/2024</t>
  </si>
  <si>
    <t>1.04.04</t>
  </si>
  <si>
    <t xml:space="preserve">CONCRETO ARMADO - MURETA - PILARES</t>
  </si>
  <si>
    <t>1.04.04.01</t>
  </si>
  <si>
    <t>1.04.04.02</t>
  </si>
  <si>
    <t>1.04.04.03</t>
  </si>
  <si>
    <t>1.04.04.04</t>
  </si>
  <si>
    <t>1.04.05</t>
  </si>
  <si>
    <t xml:space="preserve">CONCRETO ARMADO - CASA DE GÁS - PILARES VIGAS E LAJE</t>
  </si>
  <si>
    <t>1.04.05.01</t>
  </si>
  <si>
    <t>1.04.05.02</t>
  </si>
  <si>
    <t xml:space="preserve">Armação de pilar ou viga de estrutura convencional de concreto armado utilizando aço ca-50 de 6,3 mm - montagem. af_06/2022</t>
  </si>
  <si>
    <t>1.04.05.03</t>
  </si>
  <si>
    <t>1.04.05.04</t>
  </si>
  <si>
    <t>1.04.05.05</t>
  </si>
  <si>
    <t>1.04.05.06</t>
  </si>
  <si>
    <t>1.04.06</t>
  </si>
  <si>
    <t xml:space="preserve">ESTRUTURA METÁLICA</t>
  </si>
  <si>
    <t>1.04.06.01</t>
  </si>
  <si>
    <t xml:space="preserve">Estrutura treliçada de cobertura, tipo fink, com ligações soldadas, inclusos perfis metálicos, chapas metálicas, mão de obra e transporte com guindaste - fornecimento e instalação. af_01/2020_psa</t>
  </si>
  <si>
    <t>1.04.07</t>
  </si>
  <si>
    <t xml:space="preserve">PISO DE CONCRETO</t>
  </si>
  <si>
    <t>1.04.07.01</t>
  </si>
  <si>
    <t xml:space="preserve">PAVIMENTAÇÃO INTERNA DE PISO DE CONCRETO 7 CM</t>
  </si>
  <si>
    <t>1.04.07.01.01</t>
  </si>
  <si>
    <t xml:space="preserve">Compactação mecânica de solo para execução de radier, piso de concreto ou laje sobre solo, com compactador de solos a percussão. af_09/2021</t>
  </si>
  <si>
    <t>1.04.07.01.02</t>
  </si>
  <si>
    <t xml:space="preserve">Lastro com material granular, aplicado em pisos ou lajes sobre solo, espessura de *5 cm*. af_01/2024</t>
  </si>
  <si>
    <t>1.04.07.01.03</t>
  </si>
  <si>
    <t xml:space="preserve">Camada separadora para execução de radier, piso de concreto ou laje sobre solo, em lona plástica. af_09/2021</t>
  </si>
  <si>
    <t>1.04.07.01.04</t>
  </si>
  <si>
    <t xml:space="preserve">Execução de passeio (calçada) ou piso de concreto com concreto moldado in loco, usinado c20, acabamento convencional, não armado. af_08/2022</t>
  </si>
  <si>
    <t>1.04.07.02</t>
  </si>
  <si>
    <t xml:space="preserve">PAVIMENTAÇÃO EXTERNA - CALÇADA DE PISO DE CONCRETO 7 CM</t>
  </si>
  <si>
    <t>1.04.07.02.01</t>
  </si>
  <si>
    <t>1.04.07.02.02</t>
  </si>
  <si>
    <t>1.04.07.02.03</t>
  </si>
  <si>
    <t>1.04.07.02.04</t>
  </si>
  <si>
    <t>1.05</t>
  </si>
  <si>
    <t xml:space="preserve">SISTEMA DE VEDAÇÃO VERTICAL</t>
  </si>
  <si>
    <t>1.05.01</t>
  </si>
  <si>
    <t xml:space="preserve">ELEMENTOS VAZADOS</t>
  </si>
  <si>
    <t>1.05.01.01</t>
  </si>
  <si>
    <t xml:space="preserve">Alvenaria de vedação com elemento vazado de concreto (cobogó) de 7x50x50cm e argamassa de assentamento com preparo em betoneira. af_05/2020</t>
  </si>
  <si>
    <t>1.05.02</t>
  </si>
  <si>
    <t xml:space="preserve">ALVENARIA DE VEDAÇÃO</t>
  </si>
  <si>
    <t>1.05.02.01</t>
  </si>
  <si>
    <t xml:space="preserve">Alvenaria de vedação de blocos cerâmicos furados na vertical de 9x19x39 cm (espessura 9 cm) e argamassa de assentamento com preparo em betoneira. af_12/2021</t>
  </si>
  <si>
    <t>1.05.02.02</t>
  </si>
  <si>
    <t xml:space="preserve">Alvenaria de vedação de blocos cerâmicos furados na horizontal de 9x19x19 cm (espessura 9 cm) e argamassa de assentamento com preparo em betoneira. af_12/2021</t>
  </si>
  <si>
    <t>1.05.02.03</t>
  </si>
  <si>
    <t xml:space="preserve">Alvenaria de vedação de blocos cerâmicos furados na vertical de 14x19x39 cm (espessura 14 cm) e argamassa de assentamento com preparo em betoneira. af_12/2021</t>
  </si>
  <si>
    <t>1.05.02.04</t>
  </si>
  <si>
    <t xml:space="preserve">Alvenaria de vedação de blocos cerâmicos maciços de 5x10x20cm (espessura 10cm) e argamassa de assentamento com preparo em betoneira. af_05/2020</t>
  </si>
  <si>
    <t>1.05.02.05</t>
  </si>
  <si>
    <t xml:space="preserve">Fixação (encunhamento) de alvenaria de vedação com argamassa aplicada com bisnaga. af_03/2024</t>
  </si>
  <si>
    <t>1.05.03</t>
  </si>
  <si>
    <t xml:space="preserve">ALVENARIA DA MURETA</t>
  </si>
  <si>
    <t>1.05.03.01</t>
  </si>
  <si>
    <t>1.05.04</t>
  </si>
  <si>
    <t>DIVISÓRIAS</t>
  </si>
  <si>
    <t>1.05.04.01</t>
  </si>
  <si>
    <t xml:space="preserve">Divisoria sanitária, tipo cabine, em granito cinza polido, esp = 3cm, assentado com argamassa colante ac iii-e, exclusive ferragens. af_01/2021</t>
  </si>
  <si>
    <t>1.05.04.02</t>
  </si>
  <si>
    <t xml:space="preserve">INSTALAÇÃO DE BOX DE VIDRO TEMPERADO, E = 10 MM, ENCAIXADO EM PERFIL U</t>
  </si>
  <si>
    <t>1.05.04.03</t>
  </si>
  <si>
    <t xml:space="preserve">Parede com sistema em chapas de gesso para drywall, uso interno, com uma face simples e estrutura metálica com guias simples, sem vãos. af_07/2023_ps</t>
  </si>
  <si>
    <t>1.06</t>
  </si>
  <si>
    <t>ESQUADRIAS</t>
  </si>
  <si>
    <t>1.06.01</t>
  </si>
  <si>
    <t xml:space="preserve">PORTAS DE MADEIRA</t>
  </si>
  <si>
    <t>1.06.01.01</t>
  </si>
  <si>
    <t xml:space="preserve">PM1 - KIT DE PORTA DE MADEIRA PARA PINTURA, SEMI-OCA (LEVE OU MÉDIA), PADRÃO MÉDIO, 70X210CM, ESPESSURA DE 3,5CM, ITENS INCLUSOS: DOBRADIÇAS, MONTAGEM E INSTALAÇÃO DO BATENTE, FECHADURA COM EXECUÇÃO DO FURO - FORNECIMENTO E INSTALAÇÃO</t>
  </si>
  <si>
    <t>1.06.01.02</t>
  </si>
  <si>
    <t xml:space="preserve">PM 2 - KIT DE PORTA DE MADEIRA COM VENEZIANA, 80X210CM (ESPESSURA DE 3CM), PADRÃO MÉDIO, ITENS INCLUSOS: DOBRADIÇAS, MONTAGEM E INSTALAÇÃO DE BATENTE, FECHADURA COM EXECUÇÃO DO FURO - FORNECIMENTO E INSTALAÇÃO</t>
  </si>
  <si>
    <t>1.06.01.03</t>
  </si>
  <si>
    <t xml:space="preserve">PM3 - KIT DE PORTA DE MADEIRA FRISADA, SEMI-OCA (LEVE OU MÉDIA), PADRÃO MÉDIO, 80X210CM, ESPESSURA DE 3,5CM, ITENS INCLUSOS: DOBRADIÇAS, MONTAGEM E INSTALAÇÃO DE BATENTE, FECHADURA COM EXECUÇÃO DO FURO - FORNECIMENTO E INSTALAÇÃO.AF_12/2019</t>
  </si>
  <si>
    <t>1.06.01.04</t>
  </si>
  <si>
    <t xml:space="preserve">PM4 - KIT DE PORTA DE MADEIRA FRISADA, SEMI-OCA (LEVE OU MÉDIA), PADRÃO MÉDIO, 80X210CM, ESPESSURA DE 3,5CM, ITENS INCLUSOS: DOBRADIÇAS, MONTAGEM E INSTALAÇÃO DE BATENTE, FECHADURA COM EXECUÇÃO DO FURO - FORNECIMENTO E INSTALAÇÃO.AF_12/2019</t>
  </si>
  <si>
    <t>1.06.01.05</t>
  </si>
  <si>
    <t xml:space="preserve">PM5 - KIT DE PORTA DE MADEIRA COM VISOR DE VIDRO, 80X210CM (ESPESSURA DE 3CM), PADRÃO POPULAR, ITENS INCLUSOS: DOBRADIÇAS, MONTAGEM E INSTALAÇÃO DE BATENTE, FECHADURA COM EXECUÇÃO DO FURO - FORNECIMENTO E INSTALAÇÃO. AF_12/2019</t>
  </si>
  <si>
    <t>1.06.01.06</t>
  </si>
  <si>
    <t xml:space="preserve">PM6 -PORTA EM COMPENSADO DE MADEIRA E=2cm REVESTIDA COM LAMINADO MELAMÍNICO COM VARIAÇÃO DE CORES</t>
  </si>
  <si>
    <t>1.06.01.07</t>
  </si>
  <si>
    <t xml:space="preserve">INSTALAÇÃO DE VIDRO LISO INCOLOR ESQUADRIA PM5 , E = 6 MM, EM ESQUADRIA DE MADEIRA, FIXADO COM BAGUETE</t>
  </si>
  <si>
    <t>1.06.02</t>
  </si>
  <si>
    <t xml:space="preserve">FERRAGENS E ACESSÓRIOS</t>
  </si>
  <si>
    <t>1.06.02.01</t>
  </si>
  <si>
    <t xml:space="preserve">Tarjeta tipo livre/ocupado para porta de banheiro. af_12/2019</t>
  </si>
  <si>
    <t>1.06.02.02</t>
  </si>
  <si>
    <t xml:space="preserve">Barra de apoio reta, em aco inox polido, comprimento 60cm, fixada na parede - fornecimento e instalação. af_01/2020</t>
  </si>
  <si>
    <t>1.06.02.03</t>
  </si>
  <si>
    <t xml:space="preserve">CHAPA METÁLICA (ALUMÍNIO) 0,90 M X 0,40 M, ESPESSURA 1 MM PARA AS PORTAS</t>
  </si>
  <si>
    <t>1.06.03</t>
  </si>
  <si>
    <t xml:space="preserve">PORTAS EM ALUMINIO</t>
  </si>
  <si>
    <t>1.06.03.01</t>
  </si>
  <si>
    <t xml:space="preserve">PORTA DE ABRIR - PA1 - 100 X 210 CM EM CHAPA DE ALUMÍNIO, COM VENEZIANA E VIDRO MINIBOREAL 6 MM, INCLUSO FECHADURA E PUXADOR - CONFORME PROJETO DE ESQUADRIAS</t>
  </si>
  <si>
    <t>1.06.03.02</t>
  </si>
  <si>
    <t xml:space="preserve">PORTA DE ABRIR - PA2 - 80 X 210 CM EM CHAPA DE ALUMÍNIO, TIPO VENEZIANA COM GUARNIÇÃO, FIXAÇÃO COM PARAFUSOS - FORNECIMENTO E INSTALAÇÃO - CONFORME PROJETO DE ESQUADRIAS</t>
  </si>
  <si>
    <t>1.06.03.03</t>
  </si>
  <si>
    <t xml:space="preserve">PORTA DE ABRIR 2 FOLHAS - PA3 - 160 X 210 CM EM CHAPA DE ALUMÍNIO, TIPO VENEZIANA COM GUARNIÇÃO, FIXAÇÃO COM PARAFUSOS - FORNECIMENTO E INSTALAÇÃO - CONFORME PROJETO DE ESQUADRIAS</t>
  </si>
  <si>
    <t>1.06.03.04</t>
  </si>
  <si>
    <t xml:space="preserve">PORTA DE CORRER - PA4- 450 X 210 CM, DE ALUMÍNIO, COM DUAS FOLHAS FIXAS E DUAS FOLHAS DE CORRER PARA VIDRO, INCLUSO VIDRO LISO INCOLOR 8 MM, FECHADURA E PUXADOR, SEM ALIZAR - CONFORME PROJETO DE ESQUADRIAS</t>
  </si>
  <si>
    <t>1.06.03.05</t>
  </si>
  <si>
    <t xml:space="preserve">PORTA DE ABRIR - PA5 - 120 X 170 CM EM CHAPA DE ALUMÍNIO, TIPO VENEZIANA COM GUARNIÇÃO, FIXAÇÃO COM PARAFUSOS - FORNECIMENTO E INSTALAÇÃO - CONFORME PROJETO DE ESQUADRIAS</t>
  </si>
  <si>
    <t>1.06.04</t>
  </si>
  <si>
    <t xml:space="preserve">JANELAS EM ALUMÍNIO</t>
  </si>
  <si>
    <t>1.06.04.01</t>
  </si>
  <si>
    <t xml:space="preserve">JANELA DE ALUMÍNIO - JA-1 - 70 X 125 CM, TIPO GUILHOTINA COMPLETA, COM VIDROS, BATENTE E FERRAGENS. EXCLUSIVE ALIZAR, ACABAMENTO E CONTRAMARCO, CONFORME PROJETO DE ESQUADRIAS</t>
  </si>
  <si>
    <t>1.06.04.02</t>
  </si>
  <si>
    <t xml:space="preserve">JANELA DE ALUMÍNIO - JA-2 - 110 X 195 CM, TIPO GUILHOTINACOMPLETA, COM VIDROS, BATENTE E FERRAGENS. EXCLUSIVE ALIZAR,ACABAMENTO E CONTRAMARCO, CONFORME PROJETO DE ESQUADRIAS</t>
  </si>
  <si>
    <t>1.06.04.03</t>
  </si>
  <si>
    <t xml:space="preserve">JANELA DE ALUMÍNIO JA-3 - 140 X 115, TIPO FIXA, PARA VIDRO, COM VIDRO, BATENTE E FERRAGENS. EXCLUSIVE ACABAMENTO, ALIZAR E CONTRAMARCO, CONFORME PROJETO DE ESQUADRIAS</t>
  </si>
  <si>
    <t>1.06.04.04</t>
  </si>
  <si>
    <t xml:space="preserve">JANELA DE ALUMÍNIO - JA-4 - 140 X 195 CM, TIPO GUILHOTINA COMPLETA, COM VIDROS, BATENTE E FERRAGENS. EXCLUSIVE ALIZAR, ACABAMENTO E CONTRAMARCO, CONFORME PROJETO DE ESQUADRIAS</t>
  </si>
  <si>
    <t>1.06.04.05</t>
  </si>
  <si>
    <t xml:space="preserve">JANELA DE ALUMÍNIO JA-5 - 200 X 105 CM, TIPO FIXA, PARA VIDRO, COM VIDRO, BATENTE E FERRAGENS. EXCLUSIVE ACABAMENTO, ALIZAR E CONTRAMARCO, CONFORME PROJETO DE ESQUADRIAS</t>
  </si>
  <si>
    <t>1.06.04.06</t>
  </si>
  <si>
    <t xml:space="preserve">JANELA DE ALUMÍNIO - JA-6 - 210 X 50 CM, TIPO MAXIM-AR, COM VIDROS, BATENTE E FERRAGENS. EXCLUSIVE ALIZAR, ACABAMENTO E CONTRAMARCO, CONFORME PROJETO DE ESQUADRIAS</t>
  </si>
  <si>
    <t>1.06.04.07</t>
  </si>
  <si>
    <t xml:space="preserve">JANELA DE ALUMÍNIO - JA-7 - 210 X 75 CM, TIPO MAXIM-AR, COM VIDROS, BATENTE E FERRAGENS. EXCLUSIVE ALIZAR, ACABAMENTO E CONTRAMARCO, CONFORME PROJETO DE ESQUADRIAS</t>
  </si>
  <si>
    <t>1.06.04.08</t>
  </si>
  <si>
    <t xml:space="preserve">JANELA DE ALUMÍNIO - JA-8 - 210 X 100 CM, TIPO MAXIM-AR, COM VIDROS, BATENTE E FERRAGENS. EXCLUSIVE ALIZAR, ACABAMENTO E CONTRAMARCO, CONFORME PROJETO DE ESQUADRIAS</t>
  </si>
  <si>
    <t>1.06.04.09</t>
  </si>
  <si>
    <t xml:space="preserve">JANELA DE ALUMÍNIO - JA-9 - 210 X 150 CM, TIPO MAXIM-AR, COM VIDROS, BATENTE E FERRAGENS. EXCLUSIVE ALIZAR, ACABAMENTO E CONTRAMARCO, CONFORME PROJETO DE ESQUADRIAS</t>
  </si>
  <si>
    <t>1.06.04.10</t>
  </si>
  <si>
    <t xml:space="preserve">JANELA DE ALUMÍNIO - JA-10 - 70 X 75 CM, TIPO MAXIM-AR, COM VIDROS, BATENTE E FERRAGENS. EXCLUSIVE ALIZAR, ACABAMENTO E CONTRAMARCO, CONFORME PROJETO DE ESQUADRIAS</t>
  </si>
  <si>
    <t>1.06.04.11</t>
  </si>
  <si>
    <t xml:space="preserve">JANELA DE ALUMÍNIO - JA-11 - 140 X 75 CM, TIPO MAXIM-AR, COM VIDROS, BATENTE E FERRAGENS. EXCLUSIVE ALIZAR, ACABAMENTO E CONTRAMARCO, CONFORME PROJETO DE ESQUADRIAS</t>
  </si>
  <si>
    <t>1.06.04.12</t>
  </si>
  <si>
    <t xml:space="preserve">JANELA DE ALUMÍNIO - JA-12 - 420 X 50 CM, TIPO MAXIM-AR, COM VIDROS, BATENTE E FERRAGENS. EXCLUSIVE ALIZAR, ACABAMENTO E CONTRAMARCO, CONFORME PROJETO DE ESQUADRIAS</t>
  </si>
  <si>
    <t>1.06.04.13</t>
  </si>
  <si>
    <t xml:space="preserve">JANELA DE ALUMÍNIO - JA-13 - 560 X 100 CM, TIPO MAXIM-AR, COM VIDROS, BATENTE E FERRAGENS. EXCLUSIVE ALIZAR, ACABAMENTO ECONTRAMARCO, CONFORME PROJETO DE ESQUADRIAS</t>
  </si>
  <si>
    <t>1.06.04.14</t>
  </si>
  <si>
    <t xml:space="preserve">JANELA DE ALUMÍNIO JA-14 - 160 X 85, TIPO FIXA, PARA VIDRO, COM VIDRO, BATENTE E FERRAGENS. EXCLUSIVE ACABAMENTO, ALIZAR E CONTRAMARCO, CONFORME PROJETO DE ESQUADRIAS</t>
  </si>
  <si>
    <t>1.06.04.15</t>
  </si>
  <si>
    <t xml:space="preserve">TELA TIPO MOSQUITEIRO - FIXADA NA ESQUADRIA - CONFORME PROJETO DE ESQUADRIAS</t>
  </si>
  <si>
    <t>1.06.05</t>
  </si>
  <si>
    <t xml:space="preserve">PORTAS DE VIDRO</t>
  </si>
  <si>
    <t>1.06.05.01</t>
  </si>
  <si>
    <t xml:space="preserve">PORTA DE VIDRO - PV1 - 175X 230 CM, DE ABRIR DUAS FOLHAS TEMPERADO INCOLOR 10 MM, CONFORME PROJETO</t>
  </si>
  <si>
    <t>1.06.06</t>
  </si>
  <si>
    <t xml:space="preserve">ESQUADRIA GERAL</t>
  </si>
  <si>
    <t>1.06.06.01</t>
  </si>
  <si>
    <t xml:space="preserve">PF1 - PORTÃO METÁLICO DE ABRIR, 1,40 X 2,20 M, COM CHAPA METÁLICA, INCLUSO PINTURA, CONFORME PROJETO DE ESQUADRIAS</t>
  </si>
  <si>
    <t>1.06.06.02</t>
  </si>
  <si>
    <t xml:space="preserve">PF2 - PORTÃO METÁLICO DE ABRIR, 1,40 X 1,05 M, COM CHAPA METÁLICA, INCLUSO PINTURA, CONFORME PROJETO DE ESQUADRIAS</t>
  </si>
  <si>
    <t>1.06.06.03</t>
  </si>
  <si>
    <t xml:space="preserve">FECHAMENTO EM CHAPA METÁLICA PERFURADA, INCLUSO PINTURA, CONFORME PROJETO</t>
  </si>
  <si>
    <t>1.06.06.04</t>
  </si>
  <si>
    <t xml:space="preserve">CERCA/GRADIL H=1,58M, MALHA 5 X 15CM - GALVANIZADO</t>
  </si>
  <si>
    <t>1.06.06.05</t>
  </si>
  <si>
    <t xml:space="preserve">P01 - PORTÃO METÁLICO 1,50 x 2,10 M , MALHA 5 X 20CM - FIO 5,00MM, REVESTIDOS EM POLIESTER POR PROCESSO DE PINTURA ELETROSTÁTICA (GRADIL), NA COR BRANCA - FORNECIMENTO E INSTALAÇÃO</t>
  </si>
  <si>
    <t>1.06.06.06</t>
  </si>
  <si>
    <t xml:space="preserve">P02 - PORTÃO METÁLICO 1,00 x 2,00 M , MALHA 5 X 20CM - FIO 5,00MM, REVESTIDOS EM POLIESTER POR PROCESSO DE PINTURA ELETROSTÁTICA (GRADIL), NA COR BRANCA - FORNECIMENTO E INSTALAÇÃO</t>
  </si>
  <si>
    <t>1.06.06.07</t>
  </si>
  <si>
    <t xml:space="preserve">P03 - PORTÃO METÁLICO 3,12 x 2,00 M , MALHA 5 X 20CM - FIO 5,00MM, REVESTIDOS EM POLIESTER POR PROCESSO DE PINTURA ELETROSTÁTICA (GRADIL), NA COR BRANCA - FORNECIMENTO E INSTALAÇÃO</t>
  </si>
  <si>
    <t>1.07</t>
  </si>
  <si>
    <t xml:space="preserve">SISTEMAS DE COBERTURA</t>
  </si>
  <si>
    <t>1.07.01</t>
  </si>
  <si>
    <t xml:space="preserve">TELHA TERMOISOLANTE REVESTIDA EM ACO GALVALUME, FACE SUPERIOR TRAPEZOIDAL E FACE INFERIOR PLANA (NAO INCLUI ACESSORIOS DE FIXACAO), REVEST COM ESPESSURA DE 0,50 MM, COM PRE-PINTURA DE COR BRANCA NAS DUAS FACES, NUCLEO EM POLIIOCIANURATO (PIR) COM ESP</t>
  </si>
  <si>
    <t>1.07.02</t>
  </si>
  <si>
    <t xml:space="preserve">Calha em chapa de aço galvanizado número 24, desenvolvimento de 100 cm, incluso transporte vertical. af_07/2019</t>
  </si>
  <si>
    <t>1.07.03</t>
  </si>
  <si>
    <t xml:space="preserve">RUFO EM CHAPA DE AÇO GALVANIZADO NR. 24, DESENVOLVIMENTO 73 CM</t>
  </si>
  <si>
    <t>M</t>
  </si>
  <si>
    <t>1.07.04</t>
  </si>
  <si>
    <t xml:space="preserve">RUFO EM CHAPA DE AÇO GALVANIZADO NR. 24, DESENVOLVIMENTO 39 CM</t>
  </si>
  <si>
    <t>1.07.05</t>
  </si>
  <si>
    <t xml:space="preserve">RUFO EM CHAPA DE AÇO GALVANIZADO NR. 24, DESENVOLVIMENTO 32 CM</t>
  </si>
  <si>
    <t>1.07.06</t>
  </si>
  <si>
    <t xml:space="preserve">PINGADEIRA EM CHAPA DE AÇO GALVANIZADO</t>
  </si>
  <si>
    <t>1.08</t>
  </si>
  <si>
    <t>IMPERMEABILIZAÇÃO</t>
  </si>
  <si>
    <t>1.08.01</t>
  </si>
  <si>
    <t xml:space="preserve">IMPERMEABILIZAÇÃO DE VIGA BALDRAME COM EMULSÃO ASFÁLTICA, 2 DEMÃOS</t>
  </si>
  <si>
    <t>1.08.02</t>
  </si>
  <si>
    <t xml:space="preserve">IMPERMEABILIZAÇÃO DE PISO COM EMULSÃO ASFÁLTICA, 2 DEMÃOS</t>
  </si>
  <si>
    <t>1.09</t>
  </si>
  <si>
    <t xml:space="preserve">REVESTIMENTOS INTERNO E EXTERNO</t>
  </si>
  <si>
    <t>1.09.01</t>
  </si>
  <si>
    <t>1.09.01.01</t>
  </si>
  <si>
    <t xml:space="preserve">Chapisco aplicado em alvenarias e estruturas de concreto internas, com colher de pedreiro.  argamassa traço 1:3 com preparo manual. af_10/2022</t>
  </si>
  <si>
    <t>1.09.01.02</t>
  </si>
  <si>
    <t xml:space="preserve">Emboço, em argamassa traço 1:2:8, preparo mecânico, aplicado manualmente em paredes internas de ambientes com área maior que 10m², e = 17,5mm, com taliscas. af_03/2024</t>
  </si>
  <si>
    <t>1.09.01.03</t>
  </si>
  <si>
    <t xml:space="preserve">Emboço ou massa única em argamassa traço 1:2:8, preparo mecânico com betoneira 400 l, aplicada manualmente em panos cegos de fachada (sem presença de vãos), espessura de 25 mm. af_08/2022</t>
  </si>
  <si>
    <t>1.09.01.04</t>
  </si>
  <si>
    <t xml:space="preserve">Massa única, em argamassa industrializada, preparo mecânico, aplicada com equipamento de mistura e projeção de argamassa em paredes internas, e = 5mm, sem taliscas. af_03/2024</t>
  </si>
  <si>
    <t>1.09.01.05</t>
  </si>
  <si>
    <t xml:space="preserve">Revestimento cerâmico para paredes internas com placas tipo esmaltada de dimensões 33x45 cm aplicadas na altura inteira das paredes. af_02/2023_pe</t>
  </si>
  <si>
    <t>1.09.01.06</t>
  </si>
  <si>
    <t xml:space="preserve">REVESTIMENTO CERÂMICO PARA PAREDES INTERNAS COM PLACAS TIPO ESMALTADA EXTRA DE DIMENSÕES 10X10 CM COR AMARELA APLICADAS NA ALTURA INTEIRA DAS PAREDES</t>
  </si>
  <si>
    <t>1.09.01.07</t>
  </si>
  <si>
    <t xml:space="preserve">REVESTIMENTO CERÂMICO PARA PAREDES INTERNAS COM PLACAS TIPO ESMALTADA EXTRA DE DIMENSÕES 10X10 CM COR AZUL APLICADAS NA ALTURA INTEIRA DAS PAREDES</t>
  </si>
  <si>
    <t>1.09.01.08</t>
  </si>
  <si>
    <t xml:space="preserve">REVESTIMENTO CERÂMICO PARA PAREDES INTERNAS COM PLACAS TIPO ESMALTADA EXTRA DE DIMENSÕES 10X10 CM COR BRANCA APLICADAS NA ALTURA INTEIRA DAS PAREDES</t>
  </si>
  <si>
    <t>1.09.01.09</t>
  </si>
  <si>
    <t xml:space="preserve">REVESTIMENTO CERÂMICO PARA PAREDES INTERNAS COM PLACAS TIPO ESMALTADA EXTRA DE DIMENSÕES 10X10 CM COR VERMELHA APLICADAS NA ALTURA INTEIRA DAS PAREDES</t>
  </si>
  <si>
    <t>1.09.01.10</t>
  </si>
  <si>
    <t xml:space="preserve">RODA MEIO EM MADEIRA, ALTURA 7CM, FIXADO COM COLA</t>
  </si>
  <si>
    <t>1.09.01.11</t>
  </si>
  <si>
    <t xml:space="preserve">Forro em drywall, para ambientes comerciais, inclusive estrutura birecional de fixação. af_08/2023_ps</t>
  </si>
  <si>
    <t>1.09.01.12</t>
  </si>
  <si>
    <t xml:space="preserve">FORRO DE FIBRA MINERAL EM PLACAS DE 625 X 625 MM, E = 15 MM, BORDA RETA, COM PINTURA ANTIMOFO, APOIADO EM PERFIL DE ACO GALVANIZADO COM 24 MM DE BASE - INSTALADO</t>
  </si>
  <si>
    <t>1.09.02</t>
  </si>
  <si>
    <t>MURETA</t>
  </si>
  <si>
    <t>1.09.02.01</t>
  </si>
  <si>
    <t>1.09.02.02</t>
  </si>
  <si>
    <t>1.10</t>
  </si>
  <si>
    <t xml:space="preserve">SISTEMAS DE PISOS</t>
  </si>
  <si>
    <t>1.10.01</t>
  </si>
  <si>
    <t xml:space="preserve">PAVIMENTAÇÃO INTERNA</t>
  </si>
  <si>
    <t>1.10.01.01</t>
  </si>
  <si>
    <t xml:space="preserve">CONTRAPISO DE CONCRETO NÃO-ESTRUTURAL, ESPESSURA 3 CM E PREPARO MECÂNICO</t>
  </si>
  <si>
    <t>1.10.01.02</t>
  </si>
  <si>
    <t xml:space="preserve">Piso cimentado, traço 1:3 (cimento e areia), acabamento liso, espessura 3,0 cm, preparo mecânico da argamassa. af_09/2020</t>
  </si>
  <si>
    <t>1.10.01.03</t>
  </si>
  <si>
    <t xml:space="preserve">Contrapiso em argamassa traço 1:4 (cimento e areia), preparo mecânico com betoneira 400 l, aplicado em áreas molhadas sobre impermeabilização, acabamento não reforçado, espessura 3cm. af_07/2021</t>
  </si>
  <si>
    <t>1.10.01.04</t>
  </si>
  <si>
    <t xml:space="preserve">Revestimento cerâmico para piso com placas tipo esmaltada de dimensões 60x60 cm aplicada em ambientes de área maior que 10 m2. af_02/2023_pe</t>
  </si>
  <si>
    <t>1.10.01.05</t>
  </si>
  <si>
    <t xml:space="preserve">Revestimento cerâmico para piso com placas tipo esmaltada de dimensões 45x45 cm aplicada em ambientes de área maior que 10 m2. af_02/2023_pe</t>
  </si>
  <si>
    <t>1.10.01.06</t>
  </si>
  <si>
    <t xml:space="preserve">PISO VINÍLICO SEMI-FLEXÍVEL EM MANTA ESPESSURA 2 MM</t>
  </si>
  <si>
    <t>1.10.01.07</t>
  </si>
  <si>
    <t xml:space="preserve">NATA DE CIMENTO COM COLA PVA, PARA NIVELAMENTO DE CONTRAPISO PARA ASSENTAMENTO DE PISO VINÍLICO</t>
  </si>
  <si>
    <t>1.10.01.08</t>
  </si>
  <si>
    <t xml:space="preserve">Rodapé cerâmico de 7cm de altura com placas tipo esmaltada de dimensões 60x60cm. af_02/2023</t>
  </si>
  <si>
    <t>1.10.01.09</t>
  </si>
  <si>
    <t xml:space="preserve">Rodapé em poliestireno, altura 5 cm. af_09/2020</t>
  </si>
  <si>
    <t>1.10.01.10</t>
  </si>
  <si>
    <t xml:space="preserve">Soleira em granito, largura 15 cm, espessura 2,0 cm. af_09/2020</t>
  </si>
  <si>
    <t>1.10.01.11</t>
  </si>
  <si>
    <t xml:space="preserve">SOLEIRA EM GRANITO, LARGURA 30 CM, ESPESSURA 2,0 CM</t>
  </si>
  <si>
    <t>1.10.01.12</t>
  </si>
  <si>
    <t xml:space="preserve">Pintura de piso com tinta epóxi, aplicação manual, 2 demãos, incluso primer epóxi. af_05/2021</t>
  </si>
  <si>
    <t>1.10.02</t>
  </si>
  <si>
    <t xml:space="preserve">PAVIMENTAÇÃO EXTERNA</t>
  </si>
  <si>
    <t>1.10.02.01</t>
  </si>
  <si>
    <t xml:space="preserve">Piso cimentado, traço 1:3 (cimento e areia), acabamento rústico, espessura 3,0 cm, preparo mecânico da argamassa. af_09/2020</t>
  </si>
  <si>
    <t>1.10.02.02</t>
  </si>
  <si>
    <t xml:space="preserve">Execução de passeio em piso intertravado, com bloco retangular cor natural de 20 x 10 cm, espessura 6 cm. af_10/2022</t>
  </si>
  <si>
    <t>1.10.02.03</t>
  </si>
  <si>
    <t xml:space="preserve">PISO PODOTÁTIL DE ALERTA, COR VERMELHA, DE CONCRETO, ASSENTADO SOBRE ARGAMASSA</t>
  </si>
  <si>
    <t>1.10.02.04</t>
  </si>
  <si>
    <t xml:space="preserve">PISO PODOTÁTIL DIRECIONAL, , COR VERMELHA, DE CONCRETO, ASSENTADO SOBRE ARGAMASSA</t>
  </si>
  <si>
    <t>1.10.02.05</t>
  </si>
  <si>
    <t xml:space="preserve">COLCHÃO DRENANTE DE AREIA H= 30 CM</t>
  </si>
  <si>
    <t>M3</t>
  </si>
  <si>
    <t>1.10.02.06</t>
  </si>
  <si>
    <t xml:space="preserve">Plantio de grama batatais em placas. af_07/2024</t>
  </si>
  <si>
    <t>1.10.02.07</t>
  </si>
  <si>
    <t xml:space="preserve">Guia (meio-fio) concreto, moldada  in loco  em trecho reto com extrusora, 13 cm base x 22 cm altura. af_01/2024</t>
  </si>
  <si>
    <t>1.11</t>
  </si>
  <si>
    <t xml:space="preserve">PINTURAS E ACABAMENTOS</t>
  </si>
  <si>
    <t>1.11.01</t>
  </si>
  <si>
    <t xml:space="preserve">PINTURA EDIFICAÇÃO</t>
  </si>
  <si>
    <t>1.11.01.01</t>
  </si>
  <si>
    <t xml:space="preserve">Emassamento com massa látex, aplicação em parede, duas demãos, lixamento manual. af_04/2023</t>
  </si>
  <si>
    <t>1.11.01.02</t>
  </si>
  <si>
    <t xml:space="preserve">PINTURA LÁTEX ACRÍLICA, COR BRANCO GELO, APLICAÇÃO MANUAL EM PAREDES, DUAS DEMÃOS</t>
  </si>
  <si>
    <t>1.11.01.03</t>
  </si>
  <si>
    <t xml:space="preserve">Pintura tinta de acabamento (pigmentada) esmalte sintético acetinado em madeira, 2 demãos. af_01/2021</t>
  </si>
  <si>
    <t>1.11.01.04</t>
  </si>
  <si>
    <t xml:space="preserve">PINTURA EM ESMALTE SINTÉTICO EM RODAMEIO DE MADEIRA, 2 DEMÃOS - COR BRANCO</t>
  </si>
  <si>
    <t>1.11.01.05</t>
  </si>
  <si>
    <t xml:space="preserve">PINTURA COM TINTA EPÓXI EM PAREDES,ÁREAS MOLHADAS, APLICAÇÃO MANUAL, 2 DEMÃOS, INCLUSO PRIMER EPÓXI</t>
  </si>
  <si>
    <t>1.11.01.06</t>
  </si>
  <si>
    <t xml:space="preserve">Pintura com tinta alquídica de acabamento (esmalte sintético acetinado) aplicada a rolo ou pincel sobre superfícies metálicas (exceto perfil) executado em obra (por demão). af_01/2020</t>
  </si>
  <si>
    <t>1.11.02</t>
  </si>
  <si>
    <t xml:space="preserve">PINTURA DE FORROS</t>
  </si>
  <si>
    <t>1.11.02.01</t>
  </si>
  <si>
    <t xml:space="preserve">Emassamento com massa látex, aplicação em teto, uma demão, lixamento manual. af_04/2023</t>
  </si>
  <si>
    <t>1.11.02.02</t>
  </si>
  <si>
    <t xml:space="preserve">Pintura látex acrílica premium, aplicação manual em teto, duas demãos. af_04/2023</t>
  </si>
  <si>
    <t>1.11.03</t>
  </si>
  <si>
    <t xml:space="preserve">PINTURA - DIVERSOS</t>
  </si>
  <si>
    <t>1.11.03.01</t>
  </si>
  <si>
    <t>1.11.03.01.01</t>
  </si>
  <si>
    <t xml:space="preserve">Pintura com tinta alquídica de fundo e acabamento (esmalte sintético grafite) aplicada a rolo ou pincel sobre perfil metálico executado em fábrica (por demão). af_01/2020</t>
  </si>
  <si>
    <t>1.11.04</t>
  </si>
  <si>
    <t>1.11.04.01</t>
  </si>
  <si>
    <t xml:space="preserve">Aplicação manual de massa acrílica em panos de fachada sem presença de vãos, de edifícios de múltiplos pavimentos, duas demãos. af_03/2024</t>
  </si>
  <si>
    <t>1.11.04.02</t>
  </si>
  <si>
    <t xml:space="preserve">Pintura látex acrílica premium, aplicação manual em paredes, duas demãos. af_04/2023</t>
  </si>
  <si>
    <t>1.12</t>
  </si>
  <si>
    <t xml:space="preserve">INSTALAÇÃO HIDRÁULICA</t>
  </si>
  <si>
    <t>1.12.01</t>
  </si>
  <si>
    <t xml:space="preserve">TUBULAÇÕES E CONEXÕES DE PVC RÍGIDO</t>
  </si>
  <si>
    <t>1.12.01.01</t>
  </si>
  <si>
    <t xml:space="preserve">Tubo, pvc, soldável, de 20mm, instalado em ramal de distribuição de água - fornecimento e instalação. af_06/2022</t>
  </si>
  <si>
    <t>1.12.01.02</t>
  </si>
  <si>
    <t xml:space="preserve">Tubo, pvc, soldável, de 25mm, instalado em ramal ou sub-ramal de água - fornecimento e instalação. af_06/2022</t>
  </si>
  <si>
    <t>1.12.01.03</t>
  </si>
  <si>
    <t xml:space="preserve">Tubo, pvc, soldável, de 50mm, instalado em ramal de distribuição de água - fornecimento e instalação. af_06/2022</t>
  </si>
  <si>
    <t>1.12.01.04</t>
  </si>
  <si>
    <t xml:space="preserve">Tubo, pvc, soldável, de 60mm, instalado em prumada de água - fornecimento e instalação. af_06/2022</t>
  </si>
  <si>
    <t>1.12.01.05</t>
  </si>
  <si>
    <t xml:space="preserve">Tubo, pvc, soldável, de 75mm, instalado em prumada de água - fornecimento e instalação. af_06/2022</t>
  </si>
  <si>
    <t>1.12.01.06</t>
  </si>
  <si>
    <t xml:space="preserve">Tubo, pvc, soldável, de 85mm, instalado em prumada de água - fornecimento e instalação. af_06/2022</t>
  </si>
  <si>
    <t>1.12.01.07</t>
  </si>
  <si>
    <t xml:space="preserve">Adaptador com flange e anel de vedação, cpvc, roscável, dn 22 mm, instalado em reservação predial de água - fornecimento e instalação. af_04/2024</t>
  </si>
  <si>
    <t>1.12.01.08</t>
  </si>
  <si>
    <t xml:space="preserve">Adaptador com flanges livres, pvc, soldável, dn 75 mm x 2 1/2", instalado em reservação predial de água - fornecimento e instalação. af_04/2024</t>
  </si>
  <si>
    <t>1.12.01.09</t>
  </si>
  <si>
    <t xml:space="preserve">Adaptador com flanges livres, pvc, soldável, dn 85 mm x 3", instalado em reservação predial de água - fornecimento e instalação. af_04/2024</t>
  </si>
  <si>
    <t>1.12.01.10</t>
  </si>
  <si>
    <t xml:space="preserve">Adaptador curto com bolsa e rosca para registro, pvc, soldável, dn 20mm x 1/2 , instalado em ramal ou sub-ramal de água - fornecimento e instalação. af_06/2022</t>
  </si>
  <si>
    <t>1.12.01.11</t>
  </si>
  <si>
    <t xml:space="preserve">Adaptador curto com bolsa e rosca para registro, pvc, soldável, dn 25mm x 3/4 , instalado em ramal ou sub-ramal de água - fornecimento e instalação. af_06/2022</t>
  </si>
  <si>
    <t>1.12.01.12</t>
  </si>
  <si>
    <t xml:space="preserve">Adaptador curto com bolsa e rosca para registro, pvc, soldável, dn 50mm x 1.1/4", instalado em ramal de distribuição de água - fornecimento e instalação. af_06/2022</t>
  </si>
  <si>
    <t>1.12.01.13</t>
  </si>
  <si>
    <t xml:space="preserve">Adaptador curto com bolsa e rosca para registro, pvc, soldável, dn 75mm x 2.1/2", instalado em prumada de água - fornecimento e instalação. af_12/2014</t>
  </si>
  <si>
    <t>1.12.01.14</t>
  </si>
  <si>
    <t xml:space="preserve">Adaptador curto com bolsa e rosca para registro, pvc, soldável, dn 85mm x 3 , instalado em prumada de água - fornecimento e instalação. af_06/2022</t>
  </si>
  <si>
    <t>1.12.01.15</t>
  </si>
  <si>
    <t xml:space="preserve">Luva de redução, pvc, soldável, dn 60mm x 50mm, instalado em prumada de água - fornecimento e instalação. af_06/2022</t>
  </si>
  <si>
    <t>1.12.01.16</t>
  </si>
  <si>
    <t xml:space="preserve">BUCHA DE REDUÇÃO, CURTA, PVC, SOLDÁVEL, DN 75 X 60 MM, INSTALADO EM PRUMADA DE ÁGUA - FORNECIMENTO E INSTALAÇÃO</t>
  </si>
  <si>
    <t>1.12.01.17</t>
  </si>
  <si>
    <t xml:space="preserve">BUCHA DE REDUÇÃO, CURTA, PVC, SOLDÁVEL, DN 85 X 75 MM, INSTALADO EM PRUMADA DE ÁGUA - FORNECIMENTO E INSTALAÇÃO</t>
  </si>
  <si>
    <t>1.12.01.18</t>
  </si>
  <si>
    <t xml:space="preserve">Luva de redução, pvc, soldável, dn 50mm x 25mm, instalado em ramal de distribuição de água   fornecimento e instalação. af_06/2022</t>
  </si>
  <si>
    <t>1.12.01.19</t>
  </si>
  <si>
    <t xml:space="preserve">Bucha de redução, longa, pvc, soldável, dn 60 x 32 mm, instalado em prumada de água - fornecimento e instalação. af_06/2022</t>
  </si>
  <si>
    <t>1.12.01.20</t>
  </si>
  <si>
    <t xml:space="preserve">Bucha de redução, longa, pvc, soldável, dn 75 x 50 mm, instalado em prumada de água - fornecimento e instalação. af_06/2022</t>
  </si>
  <si>
    <t>1.12.01.21</t>
  </si>
  <si>
    <t xml:space="preserve">Joelho 45 graus, pvc, soldável, dn 25mm, instalado em prumada de água - fornecimento e instalação. af_06/2022</t>
  </si>
  <si>
    <t>1.12.01.22</t>
  </si>
  <si>
    <t xml:space="preserve">Joelho 45 graus, pvc, soldável, dn 50mm, instalado em prumada de água - fornecimento e instalação. af_06/2022</t>
  </si>
  <si>
    <t>1.12.01.23</t>
  </si>
  <si>
    <t xml:space="preserve">Joelho 45 graus, pvc, soldável, dn 75mm, instalado em prumada de água - fornecimento e instalação. af_06/2022</t>
  </si>
  <si>
    <t>1.12.01.24</t>
  </si>
  <si>
    <t xml:space="preserve">Joelho 45 graus, pvc, soldável, dn 85mm, instalado em prumada de água - fornecimento e instalação. af_06/2022</t>
  </si>
  <si>
    <t>1.12.01.25</t>
  </si>
  <si>
    <t xml:space="preserve">Joelho 90 graus, pvc, soldável, dn 20mm, instalado em ramal ou sub-ramal de água - fornecimento e instalação. af_06/2022</t>
  </si>
  <si>
    <t>1.12.01.26</t>
  </si>
  <si>
    <t>1.12.01.27</t>
  </si>
  <si>
    <t xml:space="preserve">Joelho 90 graus, pvc, soldável, dn 50mm, instalado em prumada de água - fornecimento e instalação. af_06/2022</t>
  </si>
  <si>
    <t>1.12.01.28</t>
  </si>
  <si>
    <t xml:space="preserve">Joelho 90 graus, pvc, soldável, dn 60mm, instalado em prumada de água - fornecimento e instalação. af_06/2022</t>
  </si>
  <si>
    <t>1.12.01.29</t>
  </si>
  <si>
    <t xml:space="preserve">Joelho 90 graus, pvc, soldável, dn 75 mm instalado em reservação predial de água - fornecimento e instalação. af_04/2024</t>
  </si>
  <si>
    <t>1.12.01.30</t>
  </si>
  <si>
    <t xml:space="preserve">Joelho 90 graus, pvc, soldável, dn 85 mm instalado em reservação predial de água - fornecimento e instalação. af_04/2024</t>
  </si>
  <si>
    <t>1.12.01.31</t>
  </si>
  <si>
    <t xml:space="preserve">Joelho 90 graus com bucha de latão, pvc, soldável, dn 25mm, x 1/2  instalado em ramal ou sub-ramal de água - fornecimento e instalação. af_06/2022</t>
  </si>
  <si>
    <t>1.12.01.32</t>
  </si>
  <si>
    <t>1.12.01.33</t>
  </si>
  <si>
    <t xml:space="preserve">Te, pvc, soldável, dn 25mm, instalado em ramal ou sub-ramal de água - fornecimento e instalação. af_06/2022</t>
  </si>
  <si>
    <t>1.12.01.34</t>
  </si>
  <si>
    <t xml:space="preserve">Te, pvc, soldável, dn 50mm, instalado em prumada de água - fornecimento e instalação. af_06/2022</t>
  </si>
  <si>
    <t>1.12.01.35</t>
  </si>
  <si>
    <t xml:space="preserve">Te, pvc, soldável, dn 75mm, instalado em prumada de água - fornecimento e instalação. af_06/2022</t>
  </si>
  <si>
    <t>1.12.01.36</t>
  </si>
  <si>
    <t xml:space="preserve">Te, pvc, soldável, dn 85mm, instalado em prumada de água - fornecimento e instalação. af_06/2022</t>
  </si>
  <si>
    <t>1.12.01.37</t>
  </si>
  <si>
    <t xml:space="preserve">Tê de redução, pvc, soldável, dn 50mm x 25mm, instalado em prumada de água - fornecimento e instalação. af_06/2022</t>
  </si>
  <si>
    <t>1.12.01.38</t>
  </si>
  <si>
    <t xml:space="preserve">Te de redução, pvc, soldável, dn 75mm x 50mm, instalado em prumada de água - fornecimento e instalação. af_06/2022</t>
  </si>
  <si>
    <t>1.12.01.39</t>
  </si>
  <si>
    <t>1.12.01.40</t>
  </si>
  <si>
    <t xml:space="preserve">TÊ DE REDUÇÃO, PVC, SOLDÁVEL, DN 75MM X 60 MM, INSTALADO EM PRUMADA DE ÁGUA - FORNECIMENTO E INSTALAÇÃO.</t>
  </si>
  <si>
    <t>1.12.01.41</t>
  </si>
  <si>
    <t xml:space="preserve">Tê com bucha de latão na bolsa central, pvc, soldável, dn 25mm x 3/4 , instalado em ramal ou sub-ramal de água - fornecimento e instalação. af_06/2022</t>
  </si>
  <si>
    <t>1.12.01.42</t>
  </si>
  <si>
    <t xml:space="preserve">Tê com bucha de latão na bolsa central, pvc, soldável, dn 25mm x 1/2 , instalado em ramal ou sub-ramal de água - fornecimento e instalação. af_06/2022</t>
  </si>
  <si>
    <t>1.12.02</t>
  </si>
  <si>
    <t xml:space="preserve">TUBULAÇÕES E CONEXÕES - METAIS</t>
  </si>
  <si>
    <t>1.12.02.01</t>
  </si>
  <si>
    <t xml:space="preserve">Registro de gaveta bruto, latão, roscável, 2 1/2" - fornecimento e instalação. af_08/2021</t>
  </si>
  <si>
    <t>1.12.02.02</t>
  </si>
  <si>
    <t xml:space="preserve">Registro de gaveta bruto, latão, roscável, 3" - fornecimento e instalação. af_08/2021</t>
  </si>
  <si>
    <t>1.12.02.03</t>
  </si>
  <si>
    <t xml:space="preserve">Registro de gaveta bruto, latão, roscável, 1/2", com acabamento e canopla cromados - fornecimento e instalação. af_08/2021</t>
  </si>
  <si>
    <t>1.12.02.04</t>
  </si>
  <si>
    <t xml:space="preserve">Registro de gaveta bruto, latão, roscável, 1 1/2", com acabamento e canopla cromados - fornecimento e instalação. af_08/2021</t>
  </si>
  <si>
    <t>1.12.02.05</t>
  </si>
  <si>
    <t xml:space="preserve">Registro de gaveta bruto, latão, roscável, 3/4", com acabamento e canopla cromados - fornecimento e instalação. af_08/2021</t>
  </si>
  <si>
    <t>1.12.02.06</t>
  </si>
  <si>
    <t xml:space="preserve">Registro de pressão bruto, latão, roscável, 3/4", com acabamento e canopla cromados - fornecimento e instalação. af_08/2021</t>
  </si>
  <si>
    <t>1.12.03</t>
  </si>
  <si>
    <t xml:space="preserve">RESERVATÓRIO 15.000 L</t>
  </si>
  <si>
    <t>1.12.03.01</t>
  </si>
  <si>
    <t xml:space="preserve">RESERVATÓRIO CILINDRICO CAP. 15.000 LITROS</t>
  </si>
  <si>
    <t>1.13</t>
  </si>
  <si>
    <t xml:space="preserve">DRENAGEM DE ÁGUAS PLUVIAIS</t>
  </si>
  <si>
    <t>1.13.01</t>
  </si>
  <si>
    <t xml:space="preserve">TUBULAÇÕES E CONEXÕES DE PVC</t>
  </si>
  <si>
    <t>1.13.01.01</t>
  </si>
  <si>
    <t xml:space="preserve">Tubo pvc, série r, água pluvial, dn 100 mm, fornecido e instalado em condutores verticais de águas pluviais. af_06/2022</t>
  </si>
  <si>
    <t>1.13.01.02</t>
  </si>
  <si>
    <t xml:space="preserve">Tubo pvc, série r, água pluvial, dn 150 mm, fornecido e instalado em condutores verticais de águas pluviais. af_06/2022</t>
  </si>
  <si>
    <t>1.13.01.03</t>
  </si>
  <si>
    <t xml:space="preserve">Joelho 45 graus, pvc, serie r, água pluvial, dn 100 mm, junta elástica, fornecido e instalado em condutores verticais de águas pluviais. af_06/2022</t>
  </si>
  <si>
    <t>1.13.01.04</t>
  </si>
  <si>
    <t xml:space="preserve">Joelho 90 graus, pvc, serie r, água pluvial, dn 100 mm, junta elástica, fornecido e instalado em condutores verticais de águas pluviais. af_06/2022</t>
  </si>
  <si>
    <t>1.13.01.05</t>
  </si>
  <si>
    <t xml:space="preserve">Junção simples, pvc, serie r, água pluvial, dn 100 x 100 mm, junta elástica, fornecido e instalado em ramal de encaminhamento. af_06/2022</t>
  </si>
  <si>
    <t>1.13.01.06</t>
  </si>
  <si>
    <t xml:space="preserve">Tê de inspeção, pvc, serie r, água pluvial, dn 100 mm, junta elástica, fornecido e instalado em condutores verticais de águas pluviais. af_06/2022</t>
  </si>
  <si>
    <t>1.13.02</t>
  </si>
  <si>
    <t>ACESSÓRIOS</t>
  </si>
  <si>
    <t>1.13.02.01</t>
  </si>
  <si>
    <t xml:space="preserve">Caixa enterrada hidráulica retangular em alvenaria com tijolos cerâmicos maciços, dimensões internas: 0,6x0,6x0,6 m para rede de drenagem. af_12/2020</t>
  </si>
  <si>
    <t>1.13.02.02</t>
  </si>
  <si>
    <t xml:space="preserve">Caixa sifonada, pvc, dn 100 x 100 x 50 mm, fornecida e instalada em ramais de encaminhamento de água pluvial. af_06/2022</t>
  </si>
  <si>
    <t>1.14</t>
  </si>
  <si>
    <t xml:space="preserve">INSTALAÇÃO SANITÁRIA</t>
  </si>
  <si>
    <t>1.14.01</t>
  </si>
  <si>
    <t xml:space="preserve">TUBULAÇÕES E CONEXÕES</t>
  </si>
  <si>
    <t>1.14.01.01</t>
  </si>
  <si>
    <t xml:space="preserve">Tubo pvc, serie normal, esgoto predial, dn 100 mm, fornecido e instalado em ramal de descarga ou ramal de esgoto sanitário. af_08/2022</t>
  </si>
  <si>
    <t>1.14.01.02</t>
  </si>
  <si>
    <t xml:space="preserve">Tubo pvc, serie normal, esgoto predial, dn 40 mm, fornecido e instalado em ramal de descarga ou ramal de esgoto sanitário. af_08/2022</t>
  </si>
  <si>
    <t>1.14.01.03</t>
  </si>
  <si>
    <t xml:space="preserve">Tubo pvc, serie normal, esgoto predial, dn 50 mm, fornecido e instalado em ramal de descarga ou ramal de esgoto sanitário. af_08/2022</t>
  </si>
  <si>
    <t>1.14.01.04</t>
  </si>
  <si>
    <t xml:space="preserve">Tubo pvc, serie normal, esgoto predial, dn 75 mm, fornecido e instalado em ramal de descarga ou ramal de esgoto sanitário. af_08/2022</t>
  </si>
  <si>
    <t>1.14.01.05</t>
  </si>
  <si>
    <t xml:space="preserve">Joelho 45 graus, pvc, serie normal, esgoto predial, dn 40 mm, junta soldável, fornecido e instalado em ramal de descarga ou ramal de esgoto sanitário. af_08/2022</t>
  </si>
  <si>
    <t>1.14.01.06</t>
  </si>
  <si>
    <t xml:space="preserve">Joelho 45 graus, pvc, serie normal, esgoto predial, dn 50 mm, junta elástica, fornecido e instalado em ramal de descarga ou ramal de esgoto sanitário. af_08/2022</t>
  </si>
  <si>
    <t>1.14.01.07</t>
  </si>
  <si>
    <t xml:space="preserve">Joelho 45 graus, pvc, serie normal, esgoto predial, dn 75 mm, junta elástica, fornecido e instalado em ramal de descarga ou ramal de esgoto sanitário. af_08/2022</t>
  </si>
  <si>
    <t>1.14.01.08</t>
  </si>
  <si>
    <t xml:space="preserve">Joelho 45 graus, pvc, serie normal, esgoto predial, dn 100 mm, junta elástica, fornecido e instalado em ramal de descarga ou ramal de esgoto sanitário. af_08/2022</t>
  </si>
  <si>
    <t>1.14.01.09</t>
  </si>
  <si>
    <t xml:space="preserve">Joelho 90 graus, pvc, serie normal, esgoto predial, dn 100 mm, junta elástica, fornecido e instalado em ramal de descarga ou ramal de esgoto sanitário. af_08/2022</t>
  </si>
  <si>
    <t>1.14.01.10</t>
  </si>
  <si>
    <t xml:space="preserve">Joelho 90 graus, pvc, serie normal, esgoto predial, dn 75 mm, junta elástica, fornecido e instalado em ramal de descarga ou ramal de esgoto sanitário. af_08/2022</t>
  </si>
  <si>
    <t>1.14.01.11</t>
  </si>
  <si>
    <t xml:space="preserve">Joelho 90 graus, pvc, serie normal, esgoto predial, dn 50 mm, junta elástica, fornecido e instalado em ramal de descarga ou ramal de esgoto sanitário. af_08/2022</t>
  </si>
  <si>
    <t>1.14.01.12</t>
  </si>
  <si>
    <t xml:space="preserve">Joelho 90 graus, pvc, serie normal, esgoto predial, dn 40 mm, junta soldável, fornecido e instalado em ramal de descarga ou ramal de esgoto sanitário. af_08/2022</t>
  </si>
  <si>
    <t>1.14.01.13</t>
  </si>
  <si>
    <t xml:space="preserve">JUNÇÃO SIMPLES, PVC, SERIE NORMAL, ESGOTO PREDIAL, DN 100 X 50 MM, JUNTA ELÁSTICA, FORNECIDO E INSTALADO EM PRUMADA DE ESGOTO SANITÁRIO OU VENTILAÇÃO</t>
  </si>
  <si>
    <t>1.14.01.14</t>
  </si>
  <si>
    <t xml:space="preserve">Junção simples, pvc, serie normal, esgoto predial, dn 100 x 100 mm, junta elástica, fornecido e instalado em prumada de esgoto sanitário ou ventilação. af_08/2022</t>
  </si>
  <si>
    <t>1.14.01.15</t>
  </si>
  <si>
    <t xml:space="preserve">JUNÇÃO SIMPLES, PVC, SERIE NORMAL, ESGOTO PREDIAL, DN 75 X 50 MM, JUNTA ELÁSTICA, FORNECIDO E INSTALADO EM RAMAL DE DESCARGA OU RAMAL DE ESGOTO SANITÁRIO</t>
  </si>
  <si>
    <t>1.14.01.16</t>
  </si>
  <si>
    <t xml:space="preserve">Junção simples, pvc, serie normal, esgoto predial, dn 50 x 50 mm, junta elástica, fornecido e instalado em prumada de esgoto sanitário ou ventilação. af_08/2022</t>
  </si>
  <si>
    <t>1.14.01.17</t>
  </si>
  <si>
    <t xml:space="preserve">Redução excêntrica, pvc, serie r, água pluvial, dn 100 x 75 mm, junta elástica, fornecido e instalado em ramal de encaminhamento. af_06/2022</t>
  </si>
  <si>
    <t>1.14.01.18</t>
  </si>
  <si>
    <t>1.14.01.19</t>
  </si>
  <si>
    <t xml:space="preserve">Caixa sifonada, pvc, dn 150 x 185 x 75 mm, junta elástica, fornecida e instalada em ramal de descarga ou em ramal de esgoto sanitário. af_08/2022</t>
  </si>
  <si>
    <t>1.14.01.20</t>
  </si>
  <si>
    <t xml:space="preserve">Tê, pvc, serie r, água pluvial, dn 100 x 75 mm, junta elástica, fornecido e instalado em condutores verticais de águas pluviais. af_06/2022</t>
  </si>
  <si>
    <t>1.14.01.21</t>
  </si>
  <si>
    <t xml:space="preserve">TÊ, PVC, SERIE R, ÁGUA PLUVIAL, DN 100 X 50 MM, JUNTA ELÁSTICA, FORNECIDO E INSTALADO EM CONDUTORES VERTICAIS DE ÁGUAS PLUVIAIS</t>
  </si>
  <si>
    <t>1.14.01.22</t>
  </si>
  <si>
    <t xml:space="preserve">Te, pvc, serie normal, esgoto predial, dn 50 x 50 mm, junta elástica, fornecido e instalado em ramal de descarga ou ramal de esgoto sanitário. af_08/2022</t>
  </si>
  <si>
    <t>1.14.01.23</t>
  </si>
  <si>
    <t xml:space="preserve">Tê, pvc, serie r, água pluvial, dn 75 x 75 mm, junta elástica, fornecido e instalado em condutores verticais de águas pluviais. af_06/2022</t>
  </si>
  <si>
    <t>1.14.01.24</t>
  </si>
  <si>
    <t xml:space="preserve">Te, pvc, soldável, dn 40mm, instalado em prumada de água - fornecimento e instalação. af_06/2022</t>
  </si>
  <si>
    <t>1.14.01.25</t>
  </si>
  <si>
    <t xml:space="preserve">Ralo seco, pvc, dn 100 x 40 mm, junta soldável, fornecido e instalado em ramal de descarga ou em ramal de esgoto sanitário. af_08/2022</t>
  </si>
  <si>
    <t>1.14.01.26</t>
  </si>
  <si>
    <t xml:space="preserve">RALO LINEAR, COM GRELHA INOX, JUNTA SOLDÁVEL, FORNECIDO E INSTALADO EM RAMAL DE DESCARGA OU EM RAMAL DE ESGOTO SANITÁRIO</t>
  </si>
  <si>
    <t>1.14.01.27</t>
  </si>
  <si>
    <t xml:space="preserve">Terminal de ventilação, pvc, série normal, esgoto predial, dn 75 mm, junta soldável, fornecido e instalado em prumada de esgoto sanitário ou ventilação. af_08/2022</t>
  </si>
  <si>
    <t>1.14.01.28</t>
  </si>
  <si>
    <t xml:space="preserve">Terminal de ventilação, pvc, série normal, esgoto predial, dn 50 mm, junta soldável, fornecido e instalado em prumada de esgoto sanitário ou ventilação. af_08/2022</t>
  </si>
  <si>
    <t>1.14.01.29</t>
  </si>
  <si>
    <t xml:space="preserve">Bucha de redução longa, pvc, série normal, esgoto predial, dn 50 x 40 mm, junta soldável e elástica, fornecido e instalado em ramal de descarga ou ramal de esgoto sanitário. af_08/2022</t>
  </si>
  <si>
    <t>1.14.02</t>
  </si>
  <si>
    <t xml:space="preserve">UNIDADE DE TRATAMENTO</t>
  </si>
  <si>
    <t>1.14.02.01</t>
  </si>
  <si>
    <t xml:space="preserve">Tanque séptico retangular, em alvenaria com blocos de concreto, dimensões internas: 1,6 x 4,6 x h=2,4 m, volume útil: 14720 l (para 105 contribuintes). af_12/2020</t>
  </si>
  <si>
    <t>1.14.02.02</t>
  </si>
  <si>
    <t xml:space="preserve">Sumidouro circular, em concreto pré-moldado, diâmetro interno = 2,88 m, altura interna = 3,0 m, área de infiltração: 31,4 m² (para 12 contribuintes). af_12/2020_pa</t>
  </si>
  <si>
    <t>1.14.02.03</t>
  </si>
  <si>
    <t xml:space="preserve">Filtro anaeróbio retangular, em alvenaria com blocos de concreto, dimensões internas: 1,4 x 3,0 x h=1,67 m, volume útil: 5040 l (para 32 contribuintes). af_12/2020</t>
  </si>
  <si>
    <t>1.15</t>
  </si>
  <si>
    <t xml:space="preserve">LOUÇAS, ACESSÓRIOS E METAIS</t>
  </si>
  <si>
    <t>1.15.01</t>
  </si>
  <si>
    <t xml:space="preserve">Vaso sanitario sifonado convencional com louça branca, incluso conjunto de ligação para bacia sanitária ajustável - fornecimento e instalação. af_01/2020</t>
  </si>
  <si>
    <t>1.15.02</t>
  </si>
  <si>
    <t xml:space="preserve">Vaso sanitário infantil louça branca - fornecimento e instalacao. af_01/2020</t>
  </si>
  <si>
    <t>1.15.03</t>
  </si>
  <si>
    <t xml:space="preserve">Assento sanitário convencional - fornecimento e instalacao. af_01/2020</t>
  </si>
  <si>
    <t>1.15.04</t>
  </si>
  <si>
    <t xml:space="preserve">Assento sanitário infantil - fornecimento e instalacao. af_01/2020</t>
  </si>
  <si>
    <t>1.15.05</t>
  </si>
  <si>
    <t xml:space="preserve">BANHEIRA PLÁSTICA RÍGIDA, 77x45x20cm DE EMBUTIR, CONFORME DETALHE DE PROJETO</t>
  </si>
  <si>
    <t>1.15.06</t>
  </si>
  <si>
    <t xml:space="preserve">LAVATÓRIO DE CANTO, LOUÇA BRANCA SUSPENSO, 29,5 X 39CM OU EQUIVALENTE, PADRÃO POPULAR - FORNECIMENTO E INSTALAÇÃO</t>
  </si>
  <si>
    <t>1.15.07</t>
  </si>
  <si>
    <t xml:space="preserve">Cuba de embutir oval em louça branca, 35 x 50cm ou equivalente - fornecimento e instalação. af_01/2020</t>
  </si>
  <si>
    <t>1.15.08</t>
  </si>
  <si>
    <t xml:space="preserve">Lavatório louça branca com coluna, *44 x 35,5* cm, padrão popular - fornecimento e instalação. af_01/2020</t>
  </si>
  <si>
    <t>1.15.09</t>
  </si>
  <si>
    <t xml:space="preserve">Tanque de louça branca com coluna, 30l ou equivalente - fornecimento e instalação. af_01/2020</t>
  </si>
  <si>
    <t>1.15.10</t>
  </si>
  <si>
    <t xml:space="preserve">Cuba de embutir retangular de aço inoxidável, 46 x 30 x 12 cm - fornecimento e instalação. af_01/2020</t>
  </si>
  <si>
    <t>1.15.11</t>
  </si>
  <si>
    <t xml:space="preserve">CUBA DE EMBUTIR RETANGULAR DE AÇO INOXIDÁVEL, 50 X 40 X 20 CM - FORNECIMENTO E INSTALAÇÃO</t>
  </si>
  <si>
    <t>1.15.12</t>
  </si>
  <si>
    <t xml:space="preserve">Cuba de embutir retangular de aço inoxidável, 56 x 33 x 12 cm - fornecimento e instalação. af_01/2020</t>
  </si>
  <si>
    <t>1.15.13</t>
  </si>
  <si>
    <t xml:space="preserve">Válvula em metal cromado 1.1/2" x 1.1/2" para tanque ou lavatório, com ou sem ladrão - fornecimento e instalação. af_01/2020</t>
  </si>
  <si>
    <t>1.15.14</t>
  </si>
  <si>
    <t xml:space="preserve">Sifão do tipo flexível em pvc 1  x 1.1/2  - fornecimento e instalação. af_01/2020</t>
  </si>
  <si>
    <t>1.15.15</t>
  </si>
  <si>
    <t xml:space="preserve">Torneira cromada tubo móvel, de mesa, 1/2" ou 3/4", para pia de cozinha, padrão alto - fornecimento e instalação. af_01/2020</t>
  </si>
  <si>
    <t>1.15.16</t>
  </si>
  <si>
    <t xml:space="preserve">TORNEIRA CROMADA DE MESA, 1/2? OU 3/4?, PARA LAVATÓRIO, COM TEMPORIZADOR - FORNECIMENTO E INSTALAÇÃO</t>
  </si>
  <si>
    <t>1.15.17</t>
  </si>
  <si>
    <t xml:space="preserve">TORNEIRA ELETRICA DE PAREDE, BICA ALTA, PARA COZINHA, 5500 W (110/220 V)</t>
  </si>
  <si>
    <t>1.15.18</t>
  </si>
  <si>
    <t xml:space="preserve">Torneira cromada 1/2" ou 3/4" para tanque, padrão popular - fornecimento e instalação. af_01/2020</t>
  </si>
  <si>
    <t>1.15.19</t>
  </si>
  <si>
    <t xml:space="preserve">TORNEIRA CROMADA DE MESA PARA LAVATORIO, TIPO MONOCOMANDO - ACIONAMENTO TIPO ALAVANCA</t>
  </si>
  <si>
    <t>1.15.20</t>
  </si>
  <si>
    <t xml:space="preserve">TORNEIRA ELÉTRICA COM MANGUEIRA PLÁSTICA FORTTI MAXI, LORENZETTI OU EQUIVALENTE</t>
  </si>
  <si>
    <t>1.15.21</t>
  </si>
  <si>
    <t xml:space="preserve">Engate flexível em inox, 1/2  x 40cm - fornecimento e instalação. af_01/2020</t>
  </si>
  <si>
    <t>1.15.22</t>
  </si>
  <si>
    <t xml:space="preserve">Chuveiro elétrico comum corpo plástico, tipo ducha - fornecimento e instalação. af_01/2020</t>
  </si>
  <si>
    <t>1.15.23</t>
  </si>
  <si>
    <t xml:space="preserve">BARRA DE APOIO RETA, EM ACO INOX POLIDO, COMPRIMENTO 40CM, FIXADA NA PAREDE - FORNECIMENTO E INSTALAÇÃO</t>
  </si>
  <si>
    <t>1.15.24</t>
  </si>
  <si>
    <t xml:space="preserve">Barra de apoio reta, em aco inox polido, comprimento 70 cm,  fixada na parede - fornecimento e instalação. af_01/2020</t>
  </si>
  <si>
    <t>1.15.25</t>
  </si>
  <si>
    <t xml:space="preserve">Barra de apoio reta, em aco inox polido, comprimento 80 cm,  fixada na parede - fornecimento e instalação. af_01/2020</t>
  </si>
  <si>
    <t>1.15.26</t>
  </si>
  <si>
    <t xml:space="preserve">Banco articulado, em aco inox, para pcd, fixado na parede - fornecimento e instalação. af_01/2020</t>
  </si>
  <si>
    <t>1.15.27</t>
  </si>
  <si>
    <t xml:space="preserve">VÁLVULA DE DESCARGA METÁLICA, DUPLO ACIONAMENTO ECO, BASE 1 1/2", ACABAMENTO METALICO CROMADO - FORNECIMENTO E INSTALAÇÃO</t>
  </si>
  <si>
    <t>1.15.28</t>
  </si>
  <si>
    <t xml:space="preserve">TOALHEIRO PLASTICO TIPO DISPENSER PARA PAPEL TOALHA INTERFOLHADO</t>
  </si>
  <si>
    <t>1.15.29</t>
  </si>
  <si>
    <t xml:space="preserve">PAPELEIRA PLASTICA TIPO DISPENSER PARA PAPEL HIGIENICO ROLAO</t>
  </si>
  <si>
    <t>1.15.30</t>
  </si>
  <si>
    <t xml:space="preserve">Saboneteira plastica tipo dispenser para sabonete liquido com reservatorio 800 a 1500 ml, incluso fixação. af_01/2020</t>
  </si>
  <si>
    <t>1.15.31</t>
  </si>
  <si>
    <t xml:space="preserve">ESPELHO CRISTAL, ESPESSURA 4MM, COM PARAFUSOS DE FIXAÇÃO, SEM MOLDURA</t>
  </si>
  <si>
    <t>1.15.32</t>
  </si>
  <si>
    <t xml:space="preserve">DUCHA / CHUVEIRO METALICO, DE PAREDE, ARTICULAVEL, COM DESVIADOR E DUCHA MANUAL</t>
  </si>
  <si>
    <t>1.15.33</t>
  </si>
  <si>
    <t xml:space="preserve">CABIDE/GANCHO DE BANHEIRO SIMPLES EM METAL CROMADO</t>
  </si>
  <si>
    <t>1.15.34</t>
  </si>
  <si>
    <t xml:space="preserve">BARRA METÁLICA COM PINTURA CINZA PARA PROTEÇÃO DOS ESPELHOS E CHUVEIRO INFANTIL</t>
  </si>
  <si>
    <t>1.16</t>
  </si>
  <si>
    <t xml:space="preserve">INSTALAÇÃO DE GÁS COMBUSTÍVEL</t>
  </si>
  <si>
    <t>1.16.01</t>
  </si>
  <si>
    <t xml:space="preserve">Registro ou regulador de gás de cozinha - fornecimento e instalação. af_08/2021</t>
  </si>
  <si>
    <t>1.16.02</t>
  </si>
  <si>
    <t xml:space="preserve">REGULADOR DE ALTA PRESSÃO GLP</t>
  </si>
  <si>
    <t>1.16.03</t>
  </si>
  <si>
    <t xml:space="preserve">Tubo de aço galvanizado com costura, classe média, conexão rosqueada, dn 20 (3/4"), instalado em ramais e sub-ramais de gás - fornecimento e instalação. af_10/2020</t>
  </si>
  <si>
    <t>1.16.04</t>
  </si>
  <si>
    <t xml:space="preserve">Válvula de esfera bruta, bronze, roscável, 1/2" - fornecimento e instalação. af_08/2021</t>
  </si>
  <si>
    <t>1.16.05</t>
  </si>
  <si>
    <t xml:space="preserve">Válvula de esfera bruta, bronze, roscável, 3/4'' - fornecimento e instalação. af_08/2021</t>
  </si>
  <si>
    <t>1.16.06</t>
  </si>
  <si>
    <t xml:space="preserve">Tê, em ferro galvanizado, conexão rosqueada, dn 20 (3/4"), instalado em ramais e sub-ramais de gás - fornecimento e instalação. af_10/2020</t>
  </si>
  <si>
    <t>1.16.07</t>
  </si>
  <si>
    <t xml:space="preserve">Luva, em ferro galvanizado, conexão rosqueada, dn 20 (3/4"), instalado em ramais e sub-ramais de gás - fornecimento e instalação. af_10/2020</t>
  </si>
  <si>
    <t>1.16.08</t>
  </si>
  <si>
    <t xml:space="preserve">CAP OU TAMPAO DE FERRO GALVANIZADO, COM ROSCA BSP, DE 3/4"</t>
  </si>
  <si>
    <t>1.16.09</t>
  </si>
  <si>
    <t xml:space="preserve">MANGUEIRA PARA GAS - GLP</t>
  </si>
  <si>
    <t>1.16.10</t>
  </si>
  <si>
    <t xml:space="preserve">Curva 45 graus, em aço, conexão soldada, dn 20 (3/4"), instalado em ramais e sub-ramais de gás - fornecimento e instalação. af_10/2020</t>
  </si>
  <si>
    <t>1.16.11</t>
  </si>
  <si>
    <t xml:space="preserve">Curva 90 graus, em aço, conexão soldada, dn 20 (3/4"), instalado em ramais e sub-ramais de gás - fornecimento e instalação. af_10/2020</t>
  </si>
  <si>
    <t>1.16.12</t>
  </si>
  <si>
    <t xml:space="preserve">Curva 90 graus, em aço, conexão soldada, dn 15 (1/2"), instalado em ramais e sub-ramais de gás - fornecimento e instalação. af_10/2020</t>
  </si>
  <si>
    <t>1.16.13</t>
  </si>
  <si>
    <t xml:space="preserve">REQUADRO EM ALUMÍNIO TIPO VENEZIANA COM GUARNIÇÃO, FIXAÇÃO COM PARAFUSOS - FORNECIMENTO E INSTALAÇÃO.</t>
  </si>
  <si>
    <t>1.17</t>
  </si>
  <si>
    <t xml:space="preserve">SISTEMA DE PROTEÇÃO CONTRA INCÊNDIO</t>
  </si>
  <si>
    <t>1.17.01</t>
  </si>
  <si>
    <t>EXTINTORES</t>
  </si>
  <si>
    <t>1.17.01.01</t>
  </si>
  <si>
    <t xml:space="preserve">Extintor de incêndio portátil com carga de pqs de 6 kg, classe bc - fornecimento e instalação. af_10/2020_pe</t>
  </si>
  <si>
    <t>1.17.01.02</t>
  </si>
  <si>
    <t xml:space="preserve">Extintor de incêndio portátil com carga de co2 de 6 kg, classe bc - fornecimento e instalação. af_10/2020_pe</t>
  </si>
  <si>
    <t>1.17.02</t>
  </si>
  <si>
    <t>HIDRANTES</t>
  </si>
  <si>
    <t>1.17.02.01</t>
  </si>
  <si>
    <t xml:space="preserve">Abrigo para hidrante, 75x45x17cm, com registro globo angular 45 graus 2 1/2", adaptador storz 2 1/2", mangueira de incêndio 15m 2 1/2" e esguicho em latão 2 1/2" - fornecimento e instalação. af_10/2020</t>
  </si>
  <si>
    <t>1.17.02.02</t>
  </si>
  <si>
    <t xml:space="preserve">Hidrante subterrâneo predial (com curva longa e caixa), dn 75 mm - fornecimento e instalação. af_10/2020</t>
  </si>
  <si>
    <t>1.17.03</t>
  </si>
  <si>
    <t>1.17.03.01</t>
  </si>
  <si>
    <t>1.17.03.02</t>
  </si>
  <si>
    <t xml:space="preserve">Válvula de retenção horizontal, de bronze, roscável, 2 1/2" - fornecimento e instalação. af_08/2021</t>
  </si>
  <si>
    <t>1.17.03.03</t>
  </si>
  <si>
    <t xml:space="preserve">Manômetro 0 a 200 psi (0 a 14 kgf/cm2), d = 50mm - fornecimento e instalação. af_10/2020</t>
  </si>
  <si>
    <t>1.17.03.04</t>
  </si>
  <si>
    <t xml:space="preserve">MOTOBOMBA CENTRIFUGA</t>
  </si>
  <si>
    <t>1.17.03.05</t>
  </si>
  <si>
    <t>PRESSOSTATO</t>
  </si>
  <si>
    <t>1.17.03.06</t>
  </si>
  <si>
    <t xml:space="preserve">VÁLVULA DE ALÍVIO</t>
  </si>
  <si>
    <t>1.17.03.07</t>
  </si>
  <si>
    <t xml:space="preserve">Bomba centrífuga, monofásica, 0,5 cv ou 0,49 hp, hm 6 a 20 m, q 1,2 a 8,3 m3/h - fornecimento e instalação. af_12/2020</t>
  </si>
  <si>
    <t>1.17.03.08</t>
  </si>
  <si>
    <t xml:space="preserve">CENTRAL ALARME ENDEREÇAVEL</t>
  </si>
  <si>
    <t>1.17.04</t>
  </si>
  <si>
    <t>1.17.04.01</t>
  </si>
  <si>
    <t xml:space="preserve">Cotovelo 90 graus, em ferro galvanizado, conexão rosqueada, dn 65 mm (2 1/2"), instalado em reservação predial de água - fornecimento e instalação. af_04/2024</t>
  </si>
  <si>
    <t>1.17.04.02</t>
  </si>
  <si>
    <t xml:space="preserve">Tubo de aço galvanizado com costura, classe média, dn 65 (2 1/2"), conexão rosqueada, instalado em rede de alimentação para hidrante - fornecimento e instalação. af_10/2020</t>
  </si>
  <si>
    <t>1.17.04.03</t>
  </si>
  <si>
    <t xml:space="preserve">Cotovelo 45 graus, em ferro galvanizado, conexão rosqueada, dn 65 mm (2 1/2"), instalado em reservação predial de água - fornecimento e instalação. af_04/2024</t>
  </si>
  <si>
    <t>1.17.04.04</t>
  </si>
  <si>
    <t xml:space="preserve">Niple, em ferro galvanizado, conexão rosqueada, dn 65 (2 1/2"), instalado em rede de alimentação para sprinkler - fornecimento e instalação. af_10/2020</t>
  </si>
  <si>
    <t>1.17.04.05</t>
  </si>
  <si>
    <t xml:space="preserve">Tê, em ferro galvanizado, conexão rosqueada, dn 65 (2 1/2"), instalado em rede de alimentação para hidrante - fornecimento e instalação. af_10/2020</t>
  </si>
  <si>
    <t>1.17.05</t>
  </si>
  <si>
    <t>SINALIZAÇÕES</t>
  </si>
  <si>
    <t>1.17.05.01</t>
  </si>
  <si>
    <t xml:space="preserve">Luminária de emergência, com 30 lâmpadas led de 2 w, sem reator - fornecimento e instalação. af_09/2024</t>
  </si>
  <si>
    <t>1.17.05.02</t>
  </si>
  <si>
    <t xml:space="preserve">SINALIZAÇÃO COM PLACA INDICATIVA FIXADA NA ESTRUTURA.</t>
  </si>
  <si>
    <t>1.17.05.03</t>
  </si>
  <si>
    <t xml:space="preserve">Pintura de sinalização vertical de segurança, faixas amarela e preta, aplicação manual, 2 demãos. af_05/2021</t>
  </si>
  <si>
    <t>1.18</t>
  </si>
  <si>
    <t xml:space="preserve">INSTALAÇÃO ELÉTRICA - 110V</t>
  </si>
  <si>
    <t>1.18.01</t>
  </si>
  <si>
    <t>QUADROS</t>
  </si>
  <si>
    <t>1.18.01.01</t>
  </si>
  <si>
    <t xml:space="preserve">Quadro de distribuição de energia em chapa de aço galvanizado, de embutir, com barramento trifásico, para 12 disjuntores din 100a - fornecimento e instalação. af_10/2020</t>
  </si>
  <si>
    <t>1.18.01.02</t>
  </si>
  <si>
    <t xml:space="preserve">Quadro de distribuição de energia em chapa de aço galvanizado, de embutir, com barramento trifásico, para 18 disjuntores din 100a - fornecimento e instalação. af_10/2020</t>
  </si>
  <si>
    <t>1.18.01.03</t>
  </si>
  <si>
    <t xml:space="preserve">Quadro de distribuição de energia em chapa de aço galvanizado, de embutir, com barramento trifásico, para 24 disjuntores din 100a - fornecimento e instalação. af_10/2020</t>
  </si>
  <si>
    <t>1.18.01.04</t>
  </si>
  <si>
    <t xml:space="preserve">Quadro de medição geral de energia para 1 medidor de sobrepor - fornecimento e instalação. af_10/2020</t>
  </si>
  <si>
    <t>1.18.02</t>
  </si>
  <si>
    <t>DISJUNTORS</t>
  </si>
  <si>
    <t>1.18.02.01</t>
  </si>
  <si>
    <t xml:space="preserve">Disjuntor monopolar tipo din, corrente nominal de 10a - fornecimento e instalação. af_10/2020</t>
  </si>
  <si>
    <t>1.18.02.02</t>
  </si>
  <si>
    <t xml:space="preserve">Disjuntor monopolar tipo din, corrente nominal de 16a - fornecimento e instalação. af_10/2020</t>
  </si>
  <si>
    <t>1.18.02.03</t>
  </si>
  <si>
    <t xml:space="preserve">Disjuntor monopolar tipo din, corrente nominal de 20a - fornecimento e instalação. af_10/2020</t>
  </si>
  <si>
    <t>1.18.02.04</t>
  </si>
  <si>
    <t xml:space="preserve">Disjuntor bipolar tipo din, corrente nominal de 20a - fornecimento e instalação. af_10/2020</t>
  </si>
  <si>
    <t>1.18.02.05</t>
  </si>
  <si>
    <t xml:space="preserve">Disjuntor bipolar tipo din, corrente nominal de 32a - fornecimento e instalação. af_10/2020</t>
  </si>
  <si>
    <t>1.18.02.06</t>
  </si>
  <si>
    <t xml:space="preserve">Disjuntor bipolar tipo din, corrente nominal de 40a - fornecimento e instalação. af_10/2020</t>
  </si>
  <si>
    <t>1.18.02.07</t>
  </si>
  <si>
    <t xml:space="preserve">Disjuntor tripolar tipo din, corrente nominal de 25a - fornecimento e instalação. af_10/2020</t>
  </si>
  <si>
    <t>1.18.02.08</t>
  </si>
  <si>
    <t xml:space="preserve">Disjuntor tripolar tipo din, corrente nominal de 50a - fornecimento e instalação. af_10/2020</t>
  </si>
  <si>
    <t>1.18.02.09</t>
  </si>
  <si>
    <t xml:space="preserve">Disjuntor tripolar tipo nema, corrente nominal de 60 até 100a - fornecimento e instalação. af_10/2020</t>
  </si>
  <si>
    <t>1.18.02.10</t>
  </si>
  <si>
    <t xml:space="preserve">Disjuntor termomagnético tripolar , corrente nominal de 400a - fornecimento e instalação. af_10/2020</t>
  </si>
  <si>
    <t>1.18.02.11</t>
  </si>
  <si>
    <t xml:space="preserve">DISJUNTOR BIPOLAR TIPO DR, CORRENTE NOMINAL DE 25A - 30mA</t>
  </si>
  <si>
    <t>1.18.02.12</t>
  </si>
  <si>
    <t xml:space="preserve">DISJUNTOR BIPOLAR TIPO DR, CORRENTE NOMINAL DE 60A A 100A - 30mA</t>
  </si>
  <si>
    <t>1.18.02.13</t>
  </si>
  <si>
    <t xml:space="preserve">DISPOSITIVO CONTRA SURTO - DPS 40 kA</t>
  </si>
  <si>
    <t>1.18.02.14</t>
  </si>
  <si>
    <t xml:space="preserve">DISPOSITIVO CONTRA SURTO - DPS 80 kA</t>
  </si>
  <si>
    <t>1.18.03</t>
  </si>
  <si>
    <t xml:space="preserve">ELETRODUTO E ACESSÓRIOS</t>
  </si>
  <si>
    <t>1.18.03.01</t>
  </si>
  <si>
    <t xml:space="preserve">Eletroduto flexível corrugado, pvc, dn 25 mm (3/4"), para circuitos terminais, instalado em forro - fornecimento e instalação. af_03/2023_pa</t>
  </si>
  <si>
    <t>1.18.03.02</t>
  </si>
  <si>
    <t xml:space="preserve">Eletroduto flexível corrugado, pvc, dn 32 mm (1"), para circuitos terminais, instalado em forro - fornecimento e instalação. af_03/2023_pa</t>
  </si>
  <si>
    <t>1.18.03.03</t>
  </si>
  <si>
    <t xml:space="preserve">Eletroduto rígido roscável, pvc, dn 50 mm (1 1/2"), para rede enterrada de distribuição de energia elétrica - fornecimento e instalação. af_12/2021</t>
  </si>
  <si>
    <t>1.18.03.04</t>
  </si>
  <si>
    <t xml:space="preserve">Eletroduto rígido roscável, pvc, dn 60 mm (2"), para rede enterrada de distribuição de energia elétrica - fornecimento e instalação. af_12/2021</t>
  </si>
  <si>
    <t>1.18.03.05</t>
  </si>
  <si>
    <t xml:space="preserve">Eletroduto rígido roscável, pvc, dn 85 mm (3"), para rede enterrada de distribuição de energia elétrica - fornecimento e instalação. af_12/2021</t>
  </si>
  <si>
    <t>1.18.03.06</t>
  </si>
  <si>
    <t xml:space="preserve">ELETRODUTO EM ACO ZINCADO OU GALVANIZADO DN=3/4", APARENTE - FORNECIMENTO E INSTALAÇÃO</t>
  </si>
  <si>
    <t>1.18.03.07</t>
  </si>
  <si>
    <t xml:space="preserve">Caixa enterrada elétrica retangular, em alvenaria com tijolos cerâmicos maciços, fundo com brita, dimensões internas: 0,3x0,3x0,3 m. af_12/2020</t>
  </si>
  <si>
    <t>1.18.03.08</t>
  </si>
  <si>
    <t xml:space="preserve">Caixa octogonal 3" x 3", pvc, instalada em laje - fornecimento e instalação. af_03/2023</t>
  </si>
  <si>
    <t>1.18.03.09</t>
  </si>
  <si>
    <t xml:space="preserve">Caixa retangular 4" x 2" média (1,30 m do piso), pvc, instalada em parede - fornecimento e instalação. af_03/2023</t>
  </si>
  <si>
    <t>1.18.04</t>
  </si>
  <si>
    <t xml:space="preserve">CABOS E FIOS CONDUTORES</t>
  </si>
  <si>
    <t>1.18.04.01</t>
  </si>
  <si>
    <t xml:space="preserve">Cabo de cobre flexível isolado, 2,5 mm², anti-chama 450/750 v, para circuitos terminais - fornecimento e instalação. af_03/2023</t>
  </si>
  <si>
    <t>1.18.04.02</t>
  </si>
  <si>
    <t xml:space="preserve">Cabo de cobre flexível isolado, 4 mm², anti-chama 450/750 v, para circuitos terminais - fornecimento e instalação. af_03/2023</t>
  </si>
  <si>
    <t>1.18.04.03</t>
  </si>
  <si>
    <t xml:space="preserve">Cabo de cobre flexível isolado, 6 mm², anti-chama 450/750 v, para circuitos terminais - fornecimento e instalação. af_03/2023</t>
  </si>
  <si>
    <t>1.18.04.04</t>
  </si>
  <si>
    <t xml:space="preserve">Cabo de cobre flexível isolado, 10 mm², anti-chama 450/750 v, para circuitos terminais - fornecimento e instalação. af_03/2023</t>
  </si>
  <si>
    <t>1.18.04.05</t>
  </si>
  <si>
    <t xml:space="preserve">Cabo de cobre flexível isolado, 16 mm², anti-chama 450/750 v, para circuitos terminais - fornecimento e instalação. af_03/2023</t>
  </si>
  <si>
    <t>1.18.04.06</t>
  </si>
  <si>
    <t xml:space="preserve">Cabo de cobre flexível isolado, 25 mm², anti-chama 0,6/1,0 kv, para rede enterrada de distribuição de energia elétrica - fornecimento e instalação. af_12/2021</t>
  </si>
  <si>
    <t>1.18.04.07</t>
  </si>
  <si>
    <t xml:space="preserve">Cabo de cobre flexível isolado, 35 mm², anti-chama 0,6/1,0 kv, para rede enterrada de distribuição de energia elétrica - fornecimento e instalação. af_12/2021</t>
  </si>
  <si>
    <t>1.18.04.08</t>
  </si>
  <si>
    <t xml:space="preserve">Cabo de cobre flexível isolado, 50 mm², anti-chama 0,6/1,0 kv, para rede enterrada de distribuição de energia elétrica - fornecimento e instalação. af_12/2021</t>
  </si>
  <si>
    <t>1.18.04.09</t>
  </si>
  <si>
    <t xml:space="preserve">Cabo de cobre flexível isolado, 70 mm², anti-chama 0,6/1,0 kv, para rede enterrada de distribuição de energia elétrica - fornecimento e instalação. af_12/2021</t>
  </si>
  <si>
    <t>1.18.04.10</t>
  </si>
  <si>
    <t xml:space="preserve">Cabo de cobre flexível isolado, 120 mm², anti-chama 0,6/1,0 kv, para rede enterrada de distribuição de energia elétrica - fornecimento e instalação. af_12/2021</t>
  </si>
  <si>
    <t>1.18.04.11</t>
  </si>
  <si>
    <t xml:space="preserve">Cabo de cobre flexível isolado, 240 mm², anti-chama 0,6/1,0 kv, para rede enterrada de distribuição de energia elétrica - fornecimento e instalação. af_12/2021</t>
  </si>
  <si>
    <t>1.18.05</t>
  </si>
  <si>
    <t>ELETROCALHAS</t>
  </si>
  <si>
    <t>1.18.05.01</t>
  </si>
  <si>
    <t xml:space="preserve">ELETROCALHA LISA OU PERFURADA EM AÇO GALVANIZADO, LARGURA 150MM E ALTURA 100MM, INCLUSIVE EMENDA E FIXAÇÃO - FORNECIMENTO E INSTALAÇÃO</t>
  </si>
  <si>
    <t>1.18.05.02</t>
  </si>
  <si>
    <t xml:space="preserve">Suporte para 2 eletrodutos, espaçado a cada 80 cm, em perfilado com comprimento de 25 cm fixado em laje, por metro de eletroduto fixado. af_09/2023</t>
  </si>
  <si>
    <t>1.18.06</t>
  </si>
  <si>
    <t xml:space="preserve">ILUMINAÇÃO E TOMADAS</t>
  </si>
  <si>
    <t>1.18.06.01</t>
  </si>
  <si>
    <t xml:space="preserve">Tomada baixa de embutir (1 módulo), 2p+t 10 a, incluindo suporte e placa - fornecimento e instalação. af_03/2023</t>
  </si>
  <si>
    <t>1.18.06.02</t>
  </si>
  <si>
    <t xml:space="preserve">Tomada baixa de embutir (1 módulo), 2p+t 20 a, incluindo suporte e placa - fornecimento e instalação. af_03/2023</t>
  </si>
  <si>
    <t>1.18.06.03</t>
  </si>
  <si>
    <t xml:space="preserve">Interruptor paralelo (1 módulo) com 1 tomada de embutir 2p+t 10 a, incluindo suporte e placa - fornecimento e instalação. af_03/2023</t>
  </si>
  <si>
    <t>1.18.06.04</t>
  </si>
  <si>
    <t xml:space="preserve">Interruptor paralelo (1 módulo), 10a/250v, incluindo suporte e placa - fornecimento e instalação. af_03/2023</t>
  </si>
  <si>
    <t>1.18.06.05</t>
  </si>
  <si>
    <t xml:space="preserve">Interruptor paralelo (2 módulos) com 1 tomada de embutir 2p+t 10 a, incluindo suporte e placa - fornecimento e instalação. af_03/2023</t>
  </si>
  <si>
    <t>1.18.06.06</t>
  </si>
  <si>
    <t xml:space="preserve">Interruptor simples (3 módulos), 10a/250v, incluindo suporte e placa - fornecimento e instalação. af_03/2023</t>
  </si>
  <si>
    <t>1.18.06.07</t>
  </si>
  <si>
    <t xml:space="preserve">REFLETOR EM ALUMÍNIO, DE SUPORTE E ALÇA, COM 1 LÂMPADA VAPOR DE MERCÚRIO DE 70W, COM REATOR ALTO FATOR DE POTÊNCIA- FORNECIMENTO E INSTALAÇÃO</t>
  </si>
  <si>
    <t>1.18.06.08</t>
  </si>
  <si>
    <t xml:space="preserve">ESPELHO / PLACA CEGA 4" X 2", PARA INSTALACAO DE TOMADAS E INTERRUPTORES</t>
  </si>
  <si>
    <t>1.18.06.09</t>
  </si>
  <si>
    <t xml:space="preserve">LUMINÁRIA DE EMBUTIR COMPLETA EM FORRO DE GESSO OU MODULADO COM PERFIL "T", PARA 2 LAMPADAS T8 16/18W</t>
  </si>
  <si>
    <t>1.18.06.10</t>
  </si>
  <si>
    <t xml:space="preserve">LUMINÁRIA DE EMBUTIR COMPLETA EM FORRO DE GESSO OU MODULADO COM PERFIL "T", PARA 2 LAMPADAS T8 32/36W</t>
  </si>
  <si>
    <t>1.18.06.11</t>
  </si>
  <si>
    <t xml:space="preserve">Luminária calha sobrepor p/lamp.fluorescente 2x40w ou LED 18 à 20W, completa, incl.reator eletronico e lampadas. Rev 03_06/2024</t>
  </si>
  <si>
    <t>1.18.06.12</t>
  </si>
  <si>
    <t xml:space="preserve">Lâmpada vapor metálico de 150 w</t>
  </si>
  <si>
    <t>1.18.06.13</t>
  </si>
  <si>
    <t xml:space="preserve">Lâmpada vapor metálico 400w, fornecimento. Rev 01_06/2024</t>
  </si>
  <si>
    <t>1.18.06.14</t>
  </si>
  <si>
    <t xml:space="preserve">Luminária arandela tipo tartaruga, de sobrepor, com 1 lâmpada led de 6 w, sem reator - fornecimento e instalação. af_09/2024</t>
  </si>
  <si>
    <t>1.19</t>
  </si>
  <si>
    <t xml:space="preserve">INSTALAÇÕES DE CLIMATIZAÇÃO</t>
  </si>
  <si>
    <t>1.19.01</t>
  </si>
  <si>
    <t>DUTOS</t>
  </si>
  <si>
    <t>1.19.01.01</t>
  </si>
  <si>
    <t xml:space="preserve">Cabo de cobre flexível isolado, 2,5 mm², anti-chama 0,6/1,0 kv, para circuitos terminais - fornecimento e instalação. af_03/2023</t>
  </si>
  <si>
    <t>1.19.01.02</t>
  </si>
  <si>
    <t xml:space="preserve">Cabo de cobre flexível isolado, 4 mm², anti-chama 0,6/1,0 kv, para circuitos terminais - fornecimento e instalação. af_03/2023</t>
  </si>
  <si>
    <t>1.19.01.03</t>
  </si>
  <si>
    <t xml:space="preserve">Tubo em cobre flexível, dn 1/4", com isolamento, instalado em ramal de alimentação de ar condicionado com condensadora individual   fornecimento e instalação. af_12/2015</t>
  </si>
  <si>
    <t>1.19.01.04</t>
  </si>
  <si>
    <t xml:space="preserve">Tubo em cobre flexível, dn 3/8", com isolamento, instalado em ramal de alimentação de ar condicionado com condensadora individual - fornecimento e instalação. af_12/2015</t>
  </si>
  <si>
    <t>1.19.01.05</t>
  </si>
  <si>
    <t xml:space="preserve">Adaptador curto com bolsa e rosca para registro, pvc, soldável, dn 40mm x 1.1/4", instalado em ramal de distribuição de água - fornecimento e instalação. af_06/2022</t>
  </si>
  <si>
    <t>1.19.02</t>
  </si>
  <si>
    <t>DRENO</t>
  </si>
  <si>
    <t>1.19.02.01</t>
  </si>
  <si>
    <t xml:space="preserve">Tubo, pvc, soldável, de 40mm, instalado em ramal de distribuição de água - fornecimento e instalação. af_06/2022</t>
  </si>
  <si>
    <t>1.19.02.02</t>
  </si>
  <si>
    <t xml:space="preserve">Joelho 45 graus, pvc, soldável, dn 40mm, instalado em ramal de distribuição de água - fornecimento e instalação. af_06/2022</t>
  </si>
  <si>
    <t>1.19.02.03</t>
  </si>
  <si>
    <t xml:space="preserve">Joelho 90 graus, pvc, soldável, dn 40mm, instalado em ramal de distribuição de água - fornecimento e instalação. af_06/2022</t>
  </si>
  <si>
    <t>1.19.02.04</t>
  </si>
  <si>
    <t xml:space="preserve">Te, pvc, soldável, dn 40mm, instalado em ramal de distribuição de água - fornecimento e instalação. af_06/2022</t>
  </si>
  <si>
    <t>1.20</t>
  </si>
  <si>
    <t xml:space="preserve">INSTALAÇÕES DE CABEAMENTO ESTRUTURADO</t>
  </si>
  <si>
    <t>1.20.01</t>
  </si>
  <si>
    <t xml:space="preserve">ACESSÓRIOS CABEAMENTO</t>
  </si>
  <si>
    <t>1.20.01.01</t>
  </si>
  <si>
    <t xml:space="preserve">Patch panel 24 portas, categoria 6 - fornecimento e instalação. af_11/2019</t>
  </si>
  <si>
    <t>1.20.01.02</t>
  </si>
  <si>
    <t xml:space="preserve">Rack aberto em coluna 44u para servidor - fornecimento e instalação. af_11/2019</t>
  </si>
  <si>
    <t>1.20.01.03</t>
  </si>
  <si>
    <t xml:space="preserve">PATCH CORD, CATEGORIA 6 UTP, 4 PARES.</t>
  </si>
  <si>
    <t>1.20.01.04</t>
  </si>
  <si>
    <t xml:space="preserve">SWITCH TIPO 24 PORTAS</t>
  </si>
  <si>
    <t>1.20.01.05</t>
  </si>
  <si>
    <t xml:space="preserve">GUIA DE CABOS FECHADO 1U</t>
  </si>
  <si>
    <t>1.20.01.06</t>
  </si>
  <si>
    <t xml:space="preserve">BANDEJA MÓVEL, PADRÃO 19"</t>
  </si>
  <si>
    <t>1.20.01.07</t>
  </si>
  <si>
    <t xml:space="preserve">GUIA VERTICAL 200 MM PARA CABOS</t>
  </si>
  <si>
    <t>1.20.02</t>
  </si>
  <si>
    <t xml:space="preserve">CAIXAS E QUADROS</t>
  </si>
  <si>
    <t>1.20.02.01</t>
  </si>
  <si>
    <t>1.20.02.02</t>
  </si>
  <si>
    <t>1.20.03</t>
  </si>
  <si>
    <t>DISPOSITIVOS</t>
  </si>
  <si>
    <t>1.20.03.01</t>
  </si>
  <si>
    <t xml:space="preserve">Tomada de rede rj45 - fornecimento e instalação. af_11/2019</t>
  </si>
  <si>
    <t>1.20.03.02</t>
  </si>
  <si>
    <t xml:space="preserve">TOMADA PARA ANTENA DE TV, CABO COAXIAL DE 9 MM FORNECIMENTO E INSTALAÇÃO</t>
  </si>
  <si>
    <t>1.20.03.03</t>
  </si>
  <si>
    <t xml:space="preserve">TERMINAL A COMPRESSÃO</t>
  </si>
  <si>
    <t>1.20.04</t>
  </si>
  <si>
    <t xml:space="preserve">ELETROCALHA E ELETRODUTOS</t>
  </si>
  <si>
    <t>1.20.04.01</t>
  </si>
  <si>
    <t xml:space="preserve">ELETROCALHA LISA OU PERFURADA EM AÇO GALVANIZADO, LARGURA 100MM E ALTURA 50MM, INCLUSIVE EMENDA E FIXAÇÃO - FORNECIMENTO E INSTALAÇÃO.</t>
  </si>
  <si>
    <t>1.20.04.02</t>
  </si>
  <si>
    <t xml:space="preserve">Eletroduto flexível corrugado reforçado, pvc, dn 32 mm (1"), para circuitos terminais, instalado em forro - fornecimento e instalação. af_03/2023_pa</t>
  </si>
  <si>
    <t>1.20.04.03</t>
  </si>
  <si>
    <t xml:space="preserve">Eletroduto flexível corrugado reforçado, pvc, dn 25 mm (3/4"), para circuitos terminais, instalado em forro - fornecimento e instalação. af_03/2023_pa</t>
  </si>
  <si>
    <t>1.20.04.04</t>
  </si>
  <si>
    <t xml:space="preserve">Eletroduto rígido roscável, pvc, dn 40 mm (1 1/4"), para circuitos terminais, instalado em forro - fornecimento e instalação. af_03/2023</t>
  </si>
  <si>
    <t>1.20.04.05</t>
  </si>
  <si>
    <t xml:space="preserve">CABECOTE PARA ENTRADA DE LINHA DE ALIMENTACAO PARA ELETRODUTO</t>
  </si>
  <si>
    <t>1.20.04.06</t>
  </si>
  <si>
    <t xml:space="preserve">ELETRODUTO RIGIDO, EM ACO ZINCADO OU GALVANIZADO, TIPO PESADO, DN=1", APARENTE - FORNECIMENTO E INSTALAÇÃO.</t>
  </si>
  <si>
    <t>1.20.05</t>
  </si>
  <si>
    <t>CABEAMENTO</t>
  </si>
  <si>
    <t>1.20.05.01</t>
  </si>
  <si>
    <t xml:space="preserve">Cabo eletrônico categoria 6, instalado em edificação institucional - fornecimento e instalação. af_11/2019</t>
  </si>
  <si>
    <t>1.20.05.02</t>
  </si>
  <si>
    <t xml:space="preserve">Cabo coaxial rg59 95% - fornecimento e instalação. af_11/2019</t>
  </si>
  <si>
    <t>1.21</t>
  </si>
  <si>
    <t xml:space="preserve">SISTEMA DE EXAUSTÃO MECÂNICA</t>
  </si>
  <si>
    <t>1.21.01</t>
  </si>
  <si>
    <t xml:space="preserve">DUTO DE ALONGAMENTO PARA EXAUSTOR</t>
  </si>
  <si>
    <t>1.21.02</t>
  </si>
  <si>
    <t xml:space="preserve">COIFA EM AÇO INOX 100CM X 150CM</t>
  </si>
  <si>
    <t>1.22</t>
  </si>
  <si>
    <t xml:space="preserve">SISTEMA DE PROTEÇÃO CONTRA DESCARGAS ATMOSFÉRICAS (SPDA)</t>
  </si>
  <si>
    <t>1.22.01</t>
  </si>
  <si>
    <t xml:space="preserve">Captor tipo franklin para spda - fornecimento e instalação. af_08/2023</t>
  </si>
  <si>
    <t>1.22.02</t>
  </si>
  <si>
    <t xml:space="preserve">Armação utilizando aço ca-25 de 10,0 mm - montagem. af_06/2022</t>
  </si>
  <si>
    <t>1.22.03</t>
  </si>
  <si>
    <t xml:space="preserve">Conector split-bolt, para spda, para cabos até 50 mm2 - fornecimento e instalação. af_08/2023</t>
  </si>
  <si>
    <t>1.22.04</t>
  </si>
  <si>
    <t xml:space="preserve">Abraçadeira de fixação de braços de luminárias de 2" - fornecimento e instalação. af_08/2020</t>
  </si>
  <si>
    <t>1.22.05</t>
  </si>
  <si>
    <t xml:space="preserve">CONJUNTO DE ESTAIAMENTO PARA MASTRO DE SPDA</t>
  </si>
  <si>
    <t>1.22.06</t>
  </si>
  <si>
    <t xml:space="preserve">Suporte isolador para fixação da cordoalha de cobre em alvenaria ou concreto - fornecimento e instalação. af_08/2023</t>
  </si>
  <si>
    <t>1.22.07</t>
  </si>
  <si>
    <t xml:space="preserve">CAIXA DE EQUALIZAÇÃO DE ATERRAMENTO ELÉTRICO</t>
  </si>
  <si>
    <t>1.22.08</t>
  </si>
  <si>
    <t xml:space="preserve">Escavação manual de vala. af_09/2024</t>
  </si>
  <si>
    <t>1.22.09</t>
  </si>
  <si>
    <t xml:space="preserve">Reaterro manual de valas, com compactador de solos de percussão. af_08/2023</t>
  </si>
  <si>
    <t>1.22.10</t>
  </si>
  <si>
    <t xml:space="preserve">Haste de aterramento, diâmetro 5/8", com 3 metros - fornecimento e instalação. af_08/2023</t>
  </si>
  <si>
    <t>1.22.11</t>
  </si>
  <si>
    <t xml:space="preserve">Cordoalha de cobre nu 35 mm², não enterrada, com isolador - fornecimento e instalação. af_08/2023</t>
  </si>
  <si>
    <t>1.22.12</t>
  </si>
  <si>
    <t xml:space="preserve">Cordoalha de cobre nu 50 mm², enterrada - fornecimento e instalação. af_08/2023</t>
  </si>
  <si>
    <t>1.22.13</t>
  </si>
  <si>
    <t>1.22.14</t>
  </si>
  <si>
    <t xml:space="preserve">SOLDA EXOTÉRMICA PARA SPDA - FORNECIMENTO E INSTALAÇÃO</t>
  </si>
  <si>
    <t>1.22.15</t>
  </si>
  <si>
    <t xml:space="preserve">Caixa de inspeção para aterramento, circular, em polietileno, diâmetro interno = 0,3 m. af_12/2020</t>
  </si>
  <si>
    <t>1.23</t>
  </si>
  <si>
    <t xml:space="preserve">SERVIÇOS COMPLEMENTARES</t>
  </si>
  <si>
    <t>1.23.01</t>
  </si>
  <si>
    <t xml:space="preserve">CONJUNTO DE MASTRO P/ TRÊS BANDEIRAS E PEDESTAL</t>
  </si>
  <si>
    <t>1.23.02</t>
  </si>
  <si>
    <t xml:space="preserve">BANCADA DE GRANITO CINZA ANDORINHA, INCLUSIVE PASSA PRATOS, ESPESSURA 2 CM - FORNECIMENTO E INSTALAÇÃO</t>
  </si>
  <si>
    <t>1.23.03</t>
  </si>
  <si>
    <t xml:space="preserve">PRATELEIRA DE GRANITO CINZA ANDORINHA, ESPESSURA 2 CM - FORNECIMENTO E INSTALAÇÃO</t>
  </si>
  <si>
    <t>1.23.04</t>
  </si>
  <si>
    <t xml:space="preserve">ESCANINHOS EM MDF, REVESTIDOS EM LAMINADO MELAMÍNICO</t>
  </si>
  <si>
    <t>1.23.05</t>
  </si>
  <si>
    <t xml:space="preserve">BARRA DE APOIO EM INOX, DIAMETRO MINIMO 3 CM, EM AÇO INOX</t>
  </si>
  <si>
    <t>1.23.06</t>
  </si>
  <si>
    <t xml:space="preserve">BANCO DE CONCRETO SEM ENCOSTO, DIM. 2,50 X 0,60 M</t>
  </si>
  <si>
    <t>1.23.07</t>
  </si>
  <si>
    <t xml:space="preserve">FITA 3M COLANTE ANTIDERRAPANTE PARA PISO</t>
  </si>
  <si>
    <t>1.23.08</t>
  </si>
  <si>
    <t xml:space="preserve">Peitoril linear em granito ou mármore, l = 15cm, comprimento de até 2m, assentado com argamassa 1:6 com aditivo. af_11/2020</t>
  </si>
  <si>
    <t>1.23.09</t>
  </si>
  <si>
    <t xml:space="preserve">Suporte mão francesa em aço, abas iguais 30 cm, capacidade minima 60 kg, branco - fornecimento e instalação. af_01/2020</t>
  </si>
  <si>
    <t>1.24</t>
  </si>
  <si>
    <t xml:space="preserve">SERVIÇOS FINAIS</t>
  </si>
  <si>
    <t>1.24.01</t>
  </si>
  <si>
    <t xml:space="preserve">Limpeza de piso cerâmico ou porcelanato com pano úmido. af_04/2019</t>
  </si>
  <si>
    <t>1.24.02</t>
  </si>
  <si>
    <t>ANOTAÇÕES:</t>
  </si>
  <si>
    <t xml:space="preserve">ATESTO QUE OS SERVIÇOS ACIMA FORAM DEVIDAMENTE EXECUTADOS.</t>
  </si>
  <si>
    <t>_________________________________________________________________________________</t>
  </si>
  <si>
    <t xml:space="preserve">JGLR EMPREENDIMENTOS LTDA</t>
  </si>
  <si>
    <t xml:space="preserve">FISCAL DA OBRA</t>
  </si>
  <si>
    <t xml:space="preserve">AV. CHESF, N º 241 - MARCELO DÉDA - CEP 49100-000 - SÃO CRISTÓVÃO/SE</t>
  </si>
  <si>
    <t>CONTRATANTE</t>
  </si>
  <si>
    <t xml:space="preserve">CNPJ: 21.841.302/0001-62</t>
  </si>
  <si>
    <t xml:space="preserve">MEMÓRIA DE CÁLCULO - CRECHE TIPO 2</t>
  </si>
  <si>
    <t>01.01</t>
  </si>
  <si>
    <t>01.01.01</t>
  </si>
  <si>
    <t>QUANTIDADE</t>
  </si>
  <si>
    <t>COMPRIMENTO</t>
  </si>
  <si>
    <t>LARGURA</t>
  </si>
  <si>
    <t xml:space="preserve">TOTAL (m²)</t>
  </si>
  <si>
    <t>OBS.:</t>
  </si>
  <si>
    <t xml:space="preserve">IRÁ SER MEDIDO INICIALMENTE O QUANTITATIVO TOTAL PREVISTO NA PLANILHA ORÇAMENTÁRIA. O QUANTITATIVO EXCEDENTE SERÁ INCREMENTADO NO ADITIVO</t>
  </si>
  <si>
    <t>01.01.02</t>
  </si>
  <si>
    <t>ALTURA</t>
  </si>
  <si>
    <t>ok</t>
  </si>
  <si>
    <t>01.01.03</t>
  </si>
  <si>
    <t xml:space="preserve">QUANTIDADE </t>
  </si>
  <si>
    <t xml:space="preserve">TOTAL (UND.)</t>
  </si>
  <si>
    <t>01.01.04</t>
  </si>
  <si>
    <t>01.01.05</t>
  </si>
  <si>
    <t xml:space="preserve">QUANTIDADE (MÊS)</t>
  </si>
  <si>
    <t xml:space="preserve">TOTAL (MÊS)</t>
  </si>
  <si>
    <t>01.01.06</t>
  </si>
  <si>
    <t>01.01.07</t>
  </si>
  <si>
    <t>01.01.08</t>
  </si>
  <si>
    <t xml:space="preserve">TOTAL (UND)</t>
  </si>
  <si>
    <t>01.01.09</t>
  </si>
  <si>
    <t xml:space="preserve">TOTAL (m)</t>
  </si>
  <si>
    <t>01.02</t>
  </si>
  <si>
    <t>01.02.01</t>
  </si>
  <si>
    <t>01.02.01.01</t>
  </si>
  <si>
    <t>SAPATAS</t>
  </si>
  <si>
    <t>PROF.</t>
  </si>
  <si>
    <t xml:space="preserve">SUBTOTAL (m³)</t>
  </si>
  <si>
    <t xml:space="preserve">VIGAS BALDRAME</t>
  </si>
  <si>
    <t xml:space="preserve">TOTAL (m³):</t>
  </si>
  <si>
    <t>01.02.01.02</t>
  </si>
  <si>
    <t xml:space="preserve">SUBTOTAL (m²)</t>
  </si>
  <si>
    <t>01.02.01.03</t>
  </si>
  <si>
    <t>VOLUME</t>
  </si>
  <si>
    <t>EMPOLAMENTO</t>
  </si>
  <si>
    <t>CRECHE</t>
  </si>
  <si>
    <t>OBS2.:</t>
  </si>
  <si>
    <t xml:space="preserve">ESTÁ SENDO REALIZADO O LEVANTAMENTO EM CAMPO DO VOLUME DE ATERRO A SER IMPLEMENTADO, PORÉM O QUANTITATIVO IRÁ SUPERAR MUITO O PREVISTO INICIALMENTE. PARA EFEITOS DE CÁLCULO FOI CONSIDERADO UM VOLUME DE ATERRO EQUIVALENTE A 1 METRO DE PROFUNDIDADE.</t>
  </si>
  <si>
    <t>01.02.01.04</t>
  </si>
  <si>
    <t>01.02.01.05</t>
  </si>
  <si>
    <t xml:space="preserve">VOLUME ELEMENTOS</t>
  </si>
  <si>
    <t>01.02.02</t>
  </si>
  <si>
    <t>01.02.03</t>
  </si>
  <si>
    <t>01.03</t>
  </si>
  <si>
    <t>01.03.01</t>
  </si>
  <si>
    <t>01.03.01.01</t>
  </si>
  <si>
    <t>01.03.01.02</t>
  </si>
  <si>
    <t>01.03.01.03</t>
  </si>
  <si>
    <t xml:space="preserve">PESO PREVISTO EM PROJETO</t>
  </si>
  <si>
    <t xml:space="preserve">TOTAL (kg)</t>
  </si>
  <si>
    <t>01.03.01.04</t>
  </si>
  <si>
    <t>01.03.01.05</t>
  </si>
  <si>
    <t>01.03.01.06</t>
  </si>
  <si>
    <t>01.03.01.07</t>
  </si>
  <si>
    <t>01.03.01.08</t>
  </si>
  <si>
    <t>01.03.02</t>
  </si>
  <si>
    <t>01.03.03</t>
  </si>
  <si>
    <t>01.03.04</t>
  </si>
  <si>
    <t>01.03.05</t>
  </si>
  <si>
    <t>01.04</t>
  </si>
  <si>
    <t>01.04.01</t>
  </si>
  <si>
    <t>01.04.02</t>
  </si>
  <si>
    <t>01.04.03</t>
  </si>
  <si>
    <t>01.04.04</t>
  </si>
  <si>
    <t>01.04.05</t>
  </si>
  <si>
    <t>01.04.06</t>
  </si>
  <si>
    <t>01.04.07</t>
  </si>
  <si>
    <t>01.04.07.01</t>
  </si>
  <si>
    <t>01.04.07.02</t>
  </si>
  <si>
    <t>01.05</t>
  </si>
  <si>
    <t>01.05.01</t>
  </si>
  <si>
    <t>01.05.02</t>
  </si>
  <si>
    <t>01.05.03</t>
  </si>
  <si>
    <t>01.05.04</t>
  </si>
  <si>
    <t>01.06</t>
  </si>
  <si>
    <t>01.06.01</t>
  </si>
  <si>
    <t>01.06.02</t>
  </si>
  <si>
    <t>01.06.03</t>
  </si>
  <si>
    <t>01.06.04</t>
  </si>
  <si>
    <t>01.06.05</t>
  </si>
  <si>
    <t>01.06.06</t>
  </si>
  <si>
    <t>01.07</t>
  </si>
  <si>
    <t>01.08</t>
  </si>
  <si>
    <t>01.09</t>
  </si>
  <si>
    <t>01.09.01</t>
  </si>
  <si>
    <t>01.09.02</t>
  </si>
  <si>
    <t>01.10</t>
  </si>
  <si>
    <t>01.10.01</t>
  </si>
  <si>
    <t>01.10.02</t>
  </si>
  <si>
    <t>01.11</t>
  </si>
  <si>
    <t>01.11.01</t>
  </si>
  <si>
    <t>01.11.02</t>
  </si>
  <si>
    <t>01.11.03</t>
  </si>
  <si>
    <t>01.11.03.01</t>
  </si>
  <si>
    <t>01.11.04</t>
  </si>
  <si>
    <t>01.12</t>
  </si>
  <si>
    <t>01.12.01</t>
  </si>
  <si>
    <t>01.12.02</t>
  </si>
  <si>
    <t>01.12.03</t>
  </si>
  <si>
    <t>01.13</t>
  </si>
  <si>
    <t>01.13.01</t>
  </si>
  <si>
    <t>01.13.02</t>
  </si>
  <si>
    <t>01.14</t>
  </si>
  <si>
    <t>01.14.01</t>
  </si>
  <si>
    <t>01.14.02</t>
  </si>
  <si>
    <t>01.15</t>
  </si>
  <si>
    <t>01.16</t>
  </si>
  <si>
    <t>01.17</t>
  </si>
  <si>
    <t>01.17.01</t>
  </si>
  <si>
    <t>01.17.02</t>
  </si>
  <si>
    <t>01.17.03</t>
  </si>
  <si>
    <t>01.17.04</t>
  </si>
  <si>
    <t>01.17.05</t>
  </si>
  <si>
    <t>01.18</t>
  </si>
  <si>
    <t>01.18.01</t>
  </si>
  <si>
    <t>01.18.02</t>
  </si>
  <si>
    <t>01.18.03</t>
  </si>
  <si>
    <t>01.18.04</t>
  </si>
  <si>
    <t>01.18.05</t>
  </si>
  <si>
    <t>01.18.06</t>
  </si>
  <si>
    <t>01.19</t>
  </si>
  <si>
    <t>01.19.01</t>
  </si>
  <si>
    <t>01.19.02</t>
  </si>
  <si>
    <t>01.20</t>
  </si>
  <si>
    <t>01.20.01</t>
  </si>
  <si>
    <t>01.20.02</t>
  </si>
  <si>
    <t>01.20.03</t>
  </si>
  <si>
    <t>01.20.04</t>
  </si>
  <si>
    <t>01.20.05</t>
  </si>
  <si>
    <t>01.21</t>
  </si>
  <si>
    <t>01.22</t>
  </si>
  <si>
    <t>01.23</t>
  </si>
  <si>
    <t>01.24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</si>
</sst>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&quot;R$&quot;\ * #,##0.00_-;\-&quot;R$&quot;\ * #,##0.00_-;_-&quot;R$&quot;\ * &quot;-&quot;??_-;_-@_-"/>
    <numFmt numFmtId="165" formatCode="00"/>
  </numFmts>
  <fonts count="21">
    <font>
      <sz val="10.000000"/>
      <color theme="1"/>
      <name val="Arial"/>
    </font>
    <font>
      <sz val="11.000000"/>
      <color theme="1"/>
      <name val="Calibri"/>
      <scheme val="minor"/>
    </font>
    <font>
      <b/>
      <sz val="20.000000"/>
      <name val="Arial"/>
    </font>
    <font>
      <b/>
      <sz val="14.000000"/>
      <name val="Arial"/>
    </font>
    <font>
      <sz val="12.000000"/>
      <name val="Arial"/>
    </font>
    <font>
      <sz val="16.000000"/>
      <name val="Arial"/>
    </font>
    <font>
      <b/>
      <sz val="12.000000"/>
      <name val="Arial"/>
    </font>
    <font>
      <b/>
      <sz val="10.000000"/>
      <color theme="1"/>
      <name val="Arial"/>
    </font>
    <font>
      <b/>
      <sz val="10.000000"/>
      <name val="Arial"/>
    </font>
    <font>
      <b/>
      <sz val="20.000000"/>
      <name val="Tahoma"/>
    </font>
    <font>
      <sz val="10.000000"/>
      <name val="Arial "/>
    </font>
    <font>
      <sz val="8.000000"/>
      <name val="Tahoma"/>
    </font>
    <font>
      <sz val="10.000000"/>
      <color theme="1" tint="0"/>
      <name val="Arial "/>
    </font>
    <font>
      <sz val="14.000000"/>
      <name val="Arial"/>
    </font>
    <font>
      <b/>
      <sz val="13.000000"/>
      <name val="Arial Narrow"/>
    </font>
    <font>
      <sz val="8.000000"/>
      <name val="Arial"/>
    </font>
    <font>
      <b/>
      <sz val="16.000000"/>
      <name val="Arial"/>
    </font>
    <font>
      <sz val="11.000000"/>
      <name val="Arial Narrow"/>
    </font>
    <font>
      <b/>
      <sz val="11.000000"/>
      <name val="Arial Narrow"/>
    </font>
    <font>
      <sz val="10.000000"/>
      <name val="Arial"/>
    </font>
    <font>
      <sz val="10.000000"/>
      <name val="Arial Narrow"/>
    </font>
  </fonts>
  <fills count="11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4" tint="0.59999389629810485"/>
      </patternFill>
    </fill>
    <fill>
      <patternFill patternType="solid">
        <fgColor theme="0" tint="-0.249977111117893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indexed="5"/>
      </patternFill>
    </fill>
    <fill>
      <patternFill patternType="solid">
        <fgColor theme="4"/>
      </patternFill>
    </fill>
    <fill>
      <patternFill patternType="solid">
        <fgColor theme="0" tint="-0.34998626667073579"/>
      </patternFill>
    </fill>
    <fill>
      <patternFill patternType="solid">
        <fgColor theme="0" tint="-0.14999847407452621"/>
      </patternFill>
    </fill>
  </fills>
  <borders count="3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</borders>
  <cellStyleXfs count="9">
    <xf fontId="0" fillId="0" borderId="0" numFmtId="0" applyNumberFormat="0" applyFont="1" applyFill="0" applyBorder="0" applyProtection="0"/>
    <xf fontId="1" fillId="0" borderId="0" numFmtId="164" applyNumberFormat="1" applyFont="0" applyFill="0" applyBorder="0" applyProtection="0"/>
    <xf fontId="1" fillId="0" borderId="0" numFmtId="164" applyNumberFormat="1" applyFont="0" applyFill="0" applyBorder="0" applyProtection="0"/>
    <xf fontId="0" fillId="0" borderId="0" numFmtId="164" applyNumberFormat="1" applyFont="0" applyFill="0" applyBorder="0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0" applyFont="1" applyFill="0" applyBorder="0" applyProtection="0"/>
    <xf fontId="0" fillId="0" borderId="0" numFmtId="9" applyNumberFormat="1" applyFont="0" applyFill="0" applyBorder="0" applyProtection="0"/>
  </cellStyleXfs>
  <cellXfs count="148">
    <xf fontId="0" fillId="0" borderId="0" numFmtId="0" xfId="0"/>
    <xf fontId="0" fillId="0" borderId="0" numFmtId="0" xfId="7"/>
    <xf fontId="0" fillId="0" borderId="0" numFmtId="0" xfId="7" applyAlignment="1">
      <alignment horizontal="left" vertical="center"/>
    </xf>
    <xf fontId="0" fillId="0" borderId="0" numFmtId="0" xfId="7" applyAlignment="1">
      <alignment wrapText="1"/>
    </xf>
    <xf fontId="0" fillId="0" borderId="0" numFmtId="0" xfId="7" applyAlignment="1">
      <alignment horizontal="center" vertical="center"/>
    </xf>
    <xf fontId="2" fillId="2" borderId="1" numFmtId="0" xfId="5" applyFont="1" applyFill="1" applyBorder="1" applyAlignment="1">
      <alignment horizontal="center" vertical="center" wrapText="1"/>
    </xf>
    <xf fontId="2" fillId="2" borderId="2" numFmtId="0" xfId="5" applyFont="1" applyFill="1" applyBorder="1" applyAlignment="1">
      <alignment horizontal="center" vertical="center" wrapText="1"/>
    </xf>
    <xf fontId="3" fillId="2" borderId="3" numFmtId="0" xfId="5" applyFont="1" applyFill="1" applyBorder="1" applyAlignment="1">
      <alignment horizontal="left" vertical="center"/>
    </xf>
    <xf fontId="4" fillId="2" borderId="4" numFmtId="0" xfId="5" applyFont="1" applyFill="1" applyBorder="1" applyAlignment="1">
      <alignment horizontal="center" vertical="center" wrapText="1"/>
    </xf>
    <xf fontId="4" fillId="2" borderId="0" numFmtId="0" xfId="5" applyFont="1" applyFill="1" applyAlignment="1">
      <alignment horizontal="center" vertical="center" wrapText="1"/>
    </xf>
    <xf fontId="5" fillId="2" borderId="5" numFmtId="0" xfId="5" applyFont="1" applyFill="1" applyBorder="1" applyAlignment="1">
      <alignment horizontal="center" vertical="center"/>
    </xf>
    <xf fontId="6" fillId="3" borderId="6" numFmtId="0" xfId="7" applyFont="1" applyFill="1" applyBorder="1" applyAlignment="1" applyProtection="1">
      <alignment horizontal="center" vertical="center" wrapText="1"/>
      <protection locked="0"/>
    </xf>
    <xf fontId="6" fillId="3" borderId="6" numFmtId="0" xfId="7" applyFont="1" applyFill="1" applyBorder="1" applyAlignment="1">
      <alignment horizontal="center" vertical="center" wrapText="1"/>
    </xf>
    <xf fontId="6" fillId="3" borderId="6" numFmtId="0" xfId="7" applyFont="1" applyFill="1" applyBorder="1" applyAlignment="1">
      <alignment horizontal="center" vertical="center"/>
    </xf>
    <xf fontId="7" fillId="4" borderId="7" numFmtId="165" xfId="0" applyNumberFormat="1" applyFont="1" applyFill="1" applyBorder="1" applyAlignment="1">
      <alignment horizontal="left" vertical="center" wrapText="1"/>
    </xf>
    <xf fontId="7" fillId="4" borderId="7" numFmtId="0" xfId="0" applyFont="1" applyFill="1" applyBorder="1" applyAlignment="1">
      <alignment horizontal="left" vertical="center" wrapText="1"/>
    </xf>
    <xf fontId="0" fillId="4" borderId="8" numFmtId="0" xfId="0" applyFill="1" applyBorder="1" applyAlignment="1" applyProtection="1">
      <alignment horizontal="center" vertical="center"/>
      <protection locked="0"/>
    </xf>
    <xf fontId="0" fillId="4" borderId="8" numFmtId="4" xfId="0" applyNumberFormat="1" applyFill="1" applyBorder="1" applyAlignment="1">
      <alignment horizontal="center" vertical="center"/>
    </xf>
    <xf fontId="0" fillId="4" borderId="8" numFmtId="164" xfId="3" applyNumberFormat="1" applyFill="1" applyBorder="1" applyAlignment="1">
      <alignment horizontal="center" vertical="center"/>
    </xf>
    <xf fontId="8" fillId="4" borderId="8" numFmtId="164" xfId="3" applyNumberFormat="1" applyFont="1" applyFill="1" applyBorder="1" applyAlignment="1">
      <alignment horizontal="center" vertical="center"/>
    </xf>
    <xf fontId="8" fillId="4" borderId="9" numFmtId="164" xfId="3" applyNumberFormat="1" applyFont="1" applyFill="1" applyBorder="1" applyAlignment="1">
      <alignment horizontal="center" vertical="center"/>
    </xf>
    <xf fontId="9" fillId="0" borderId="10" numFmtId="0" xfId="7" applyFont="1" applyBorder="1" applyAlignment="1" applyProtection="1">
      <alignment horizontal="center" vertical="top"/>
      <protection locked="0"/>
    </xf>
    <xf fontId="7" fillId="4" borderId="7" numFmtId="0" xfId="4" applyFont="1" applyFill="1" applyBorder="1" applyAlignment="1">
      <alignment horizontal="left" vertical="center" wrapText="1"/>
    </xf>
    <xf fontId="0" fillId="4" borderId="8" numFmtId="4" xfId="0" applyNumberFormat="1" applyFill="1" applyBorder="1" applyAlignment="1">
      <alignment vertical="center"/>
    </xf>
    <xf fontId="9" fillId="0" borderId="11" numFmtId="0" xfId="7" applyFont="1" applyBorder="1" applyAlignment="1" applyProtection="1">
      <alignment horizontal="center" vertical="top"/>
      <protection locked="0"/>
    </xf>
    <xf fontId="0" fillId="0" borderId="7" numFmtId="0" xfId="0" applyBorder="1" applyAlignment="1">
      <alignment horizontal="left" wrapText="1"/>
    </xf>
    <xf fontId="10" fillId="0" borderId="7" numFmtId="2" xfId="0" applyNumberFormat="1" applyFont="1" applyBorder="1" applyAlignment="1" applyProtection="1">
      <alignment horizontal="center" vertical="center"/>
      <protection locked="0"/>
    </xf>
    <xf fontId="10" fillId="5" borderId="7" numFmtId="2" xfId="0" applyNumberFormat="1" applyFont="1" applyFill="1" applyBorder="1" applyAlignment="1" applyProtection="1">
      <alignment horizontal="center" vertical="center"/>
      <protection locked="0"/>
    </xf>
    <xf fontId="10" fillId="0" borderId="7" numFmtId="164" xfId="3" applyNumberFormat="1" applyFont="1" applyBorder="1" applyAlignment="1" applyProtection="1">
      <alignment horizontal="center" vertical="center"/>
      <protection locked="0"/>
    </xf>
    <xf fontId="10" fillId="0" borderId="12" numFmtId="164" xfId="3" applyNumberFormat="1" applyFont="1" applyBorder="1" applyAlignment="1" applyProtection="1">
      <alignment horizontal="center" vertical="center"/>
      <protection locked="0"/>
    </xf>
    <xf fontId="0" fillId="0" borderId="13" numFmtId="0" xfId="7" applyBorder="1" applyAlignment="1">
      <alignment wrapText="1"/>
    </xf>
    <xf fontId="0" fillId="0" borderId="13" numFmtId="164" xfId="7" applyNumberFormat="1" applyBorder="1" applyAlignment="1">
      <alignment wrapText="1"/>
    </xf>
    <xf fontId="10" fillId="6" borderId="7" numFmtId="2" xfId="0" applyNumberFormat="1" applyFont="1" applyFill="1" applyBorder="1" applyAlignment="1" applyProtection="1">
      <alignment horizontal="center" vertical="center"/>
      <protection locked="0"/>
    </xf>
    <xf fontId="7" fillId="4" borderId="7" numFmtId="165" xfId="0" applyNumberFormat="1" applyFont="1" applyFill="1" applyBorder="1" applyAlignment="1">
      <alignment horizontal="left" wrapText="1"/>
    </xf>
    <xf fontId="7" fillId="4" borderId="7" numFmtId="0" xfId="4" applyFont="1" applyFill="1" applyBorder="1" applyAlignment="1">
      <alignment horizontal="left" wrapText="1"/>
    </xf>
    <xf fontId="0" fillId="0" borderId="7" numFmtId="165" xfId="0" applyNumberFormat="1" applyBorder="1" applyAlignment="1" applyProtection="1">
      <alignment horizontal="left"/>
      <protection locked="0"/>
    </xf>
    <xf fontId="7" fillId="4" borderId="7" numFmtId="165" xfId="0" applyNumberFormat="1" applyFont="1" applyFill="1" applyBorder="1" applyAlignment="1" applyProtection="1">
      <alignment horizontal="left" wrapText="1"/>
    </xf>
    <xf fontId="0" fillId="4" borderId="7" numFmtId="4" xfId="0" applyNumberFormat="1" applyFill="1" applyBorder="1" applyAlignment="1" applyProtection="1">
      <alignment horizontal="center" vertical="center"/>
    </xf>
    <xf fontId="8" fillId="4" borderId="7" numFmtId="164" xfId="3" applyNumberFormat="1" applyFont="1" applyFill="1" applyBorder="1" applyAlignment="1" applyProtection="1">
      <alignment horizontal="center" vertical="center"/>
    </xf>
    <xf fontId="8" fillId="4" borderId="12" numFmtId="164" xfId="3" applyNumberFormat="1" applyFont="1" applyFill="1" applyBorder="1" applyAlignment="1" applyProtection="1">
      <alignment horizontal="center" vertical="center"/>
    </xf>
    <xf fontId="2" fillId="2" borderId="14" numFmtId="0" xfId="5" applyFont="1" applyFill="1" applyBorder="1" applyAlignment="1">
      <alignment horizontal="center" vertical="center" wrapText="1"/>
    </xf>
    <xf fontId="3" fillId="2" borderId="15" numFmtId="0" xfId="5" applyFont="1" applyFill="1" applyBorder="1" applyAlignment="1">
      <alignment horizontal="left" vertical="center"/>
    </xf>
    <xf fontId="4" fillId="2" borderId="16" numFmtId="0" xfId="5" applyFont="1" applyFill="1" applyBorder="1" applyAlignment="1">
      <alignment horizontal="center" vertical="center" wrapText="1"/>
    </xf>
    <xf fontId="5" fillId="0" borderId="5" numFmtId="49" xfId="5" applyNumberFormat="1" applyFont="1" applyBorder="1" applyAlignment="1">
      <alignment horizontal="center" vertical="center" wrapText="1"/>
    </xf>
    <xf fontId="5" fillId="0" borderId="17" numFmtId="49" xfId="5" applyNumberFormat="1" applyFont="1" applyBorder="1" applyAlignment="1">
      <alignment horizontal="center" vertical="center" wrapText="1"/>
    </xf>
    <xf fontId="8" fillId="4" borderId="7" numFmtId="10" xfId="8" applyNumberFormat="1" applyFont="1" applyFill="1" applyBorder="1" applyAlignment="1" applyProtection="1">
      <alignment horizontal="center" vertical="center"/>
      <protection locked="0"/>
    </xf>
    <xf fontId="8" fillId="4" borderId="12" numFmtId="10" xfId="0" applyNumberFormat="1" applyFont="1" applyFill="1" applyBorder="1" applyAlignment="1" applyProtection="1">
      <alignment horizontal="center" vertical="center"/>
      <protection locked="0"/>
    </xf>
    <xf fontId="11" fillId="0" borderId="0" numFmtId="0" xfId="7" applyFont="1" applyAlignment="1" applyProtection="1">
      <alignment horizontal="right" vertical="top"/>
      <protection locked="0"/>
    </xf>
    <xf fontId="0" fillId="4" borderId="7" numFmtId="4" xfId="0" applyNumberFormat="1" applyFill="1" applyBorder="1" applyAlignment="1" applyProtection="1">
      <alignment vertical="center"/>
      <protection locked="0"/>
    </xf>
    <xf fontId="12" fillId="0" borderId="7" numFmtId="2" xfId="0" applyNumberFormat="1" applyFont="1" applyBorder="1" applyAlignment="1" applyProtection="1">
      <alignment horizontal="center" vertical="center"/>
      <protection locked="0"/>
    </xf>
    <xf fontId="0" fillId="0" borderId="7" numFmtId="4" xfId="0" applyNumberFormat="1" applyBorder="1" applyAlignment="1" applyProtection="1">
      <alignment horizontal="center" vertical="center"/>
      <protection locked="0"/>
    </xf>
    <xf fontId="10" fillId="0" borderId="7" numFmtId="10" xfId="0" applyNumberFormat="1" applyFont="1" applyBorder="1" applyAlignment="1" applyProtection="1">
      <alignment horizontal="center" vertical="center"/>
      <protection locked="0"/>
    </xf>
    <xf fontId="10" fillId="0" borderId="12" numFmtId="10" xfId="0" applyNumberFormat="1" applyFont="1" applyBorder="1" applyAlignment="1" applyProtection="1">
      <alignment horizontal="center" vertical="center"/>
      <protection locked="0"/>
    </xf>
    <xf fontId="0" fillId="0" borderId="0" numFmtId="164" xfId="7" applyNumberFormat="1"/>
    <xf fontId="0" fillId="4" borderId="7" numFmtId="4" xfId="0" applyNumberFormat="1" applyFill="1" applyBorder="1" applyAlignment="1" applyProtection="1">
      <alignment horizontal="center" vertical="center"/>
      <protection locked="0"/>
    </xf>
    <xf fontId="0" fillId="7" borderId="0" numFmtId="0" xfId="7" applyFill="1"/>
    <xf fontId="3" fillId="3" borderId="18" numFmtId="0" xfId="0" applyFont="1" applyFill="1" applyBorder="1" applyAlignment="1" applyProtection="1">
      <alignment horizontal="right" vertical="center"/>
      <protection locked="0"/>
    </xf>
    <xf fontId="3" fillId="3" borderId="19" numFmtId="0" xfId="0" applyFont="1" applyFill="1" applyBorder="1" applyAlignment="1" applyProtection="1">
      <alignment horizontal="right" vertical="center"/>
      <protection locked="0"/>
    </xf>
    <xf fontId="3" fillId="3" borderId="20" numFmtId="0" xfId="0" applyFont="1" applyFill="1" applyBorder="1" applyAlignment="1" applyProtection="1">
      <alignment horizontal="right" vertical="center"/>
      <protection locked="0"/>
    </xf>
    <xf fontId="13" fillId="3" borderId="6" numFmtId="164" xfId="3" applyNumberFormat="1" applyFont="1" applyFill="1" applyBorder="1" applyAlignment="1" applyProtection="1">
      <alignment horizontal="center" vertical="center"/>
      <protection locked="0"/>
    </xf>
    <xf fontId="3" fillId="3" borderId="6" numFmtId="164" xfId="3" applyNumberFormat="1" applyFont="1" applyFill="1" applyBorder="1" applyAlignment="1" applyProtection="1">
      <alignment horizontal="center" vertical="center"/>
      <protection locked="0"/>
    </xf>
    <xf fontId="13" fillId="3" borderId="6" numFmtId="10" xfId="8" applyNumberFormat="1" applyFont="1" applyFill="1" applyBorder="1" applyAlignment="1" applyProtection="1">
      <alignment horizontal="center" vertical="center"/>
      <protection locked="0"/>
    </xf>
    <xf fontId="13" fillId="3" borderId="6" numFmtId="10" xfId="7" applyNumberFormat="1" applyFont="1" applyFill="1" applyBorder="1" applyAlignment="1" applyProtection="1">
      <alignment horizontal="center" vertical="center"/>
      <protection locked="0"/>
    </xf>
    <xf fontId="0" fillId="0" borderId="21" numFmtId="0" xfId="7" applyBorder="1" applyAlignment="1">
      <alignment horizontal="left" vertical="center"/>
    </xf>
    <xf fontId="0" fillId="0" borderId="22" numFmtId="0" xfId="7" applyBorder="1" applyAlignment="1">
      <alignment wrapText="1"/>
    </xf>
    <xf fontId="0" fillId="0" borderId="22" numFmtId="0" xfId="7" applyBorder="1" applyAlignment="1">
      <alignment horizontal="center" vertical="center"/>
    </xf>
    <xf fontId="14" fillId="2" borderId="22" numFmtId="0" xfId="0" applyFont="1" applyFill="1" applyBorder="1" applyAlignment="1" applyProtection="1">
      <alignment vertical="center"/>
      <protection locked="0"/>
    </xf>
    <xf fontId="14" fillId="2" borderId="23" numFmtId="0" xfId="0" applyFont="1" applyFill="1" applyBorder="1" applyAlignment="1" applyProtection="1">
      <alignment vertical="center"/>
      <protection locked="0"/>
    </xf>
    <xf fontId="0" fillId="0" borderId="24" numFmtId="0" xfId="7" applyBorder="1" applyAlignment="1">
      <alignment horizontal="left" vertical="top"/>
    </xf>
    <xf fontId="0" fillId="0" borderId="2" numFmtId="0" xfId="7" applyBorder="1" applyAlignment="1">
      <alignment horizontal="left" vertical="top"/>
    </xf>
    <xf fontId="0" fillId="0" borderId="14" numFmtId="0" xfId="7" applyBorder="1" applyAlignment="1">
      <alignment horizontal="left" vertical="top"/>
    </xf>
    <xf fontId="8" fillId="0" borderId="12" numFmtId="0" xfId="0" applyFont="1" applyBorder="1" applyAlignment="1">
      <alignment horizontal="center" vertical="top"/>
    </xf>
    <xf fontId="8" fillId="0" borderId="25" numFmtId="0" xfId="0" applyFont="1" applyBorder="1" applyAlignment="1">
      <alignment horizontal="center" vertical="top"/>
    </xf>
    <xf fontId="8" fillId="0" borderId="26" numFmtId="0" xfId="0" applyFont="1" applyBorder="1" applyAlignment="1">
      <alignment horizontal="center" vertical="top"/>
    </xf>
    <xf fontId="8" fillId="0" borderId="12" numFmtId="0" xfId="0" applyFont="1" applyBorder="1" applyAlignment="1">
      <alignment horizontal="center" vertical="center"/>
    </xf>
    <xf fontId="8" fillId="0" borderId="25" numFmtId="0" xfId="0" applyFont="1" applyBorder="1" applyAlignment="1">
      <alignment horizontal="center" vertical="center"/>
    </xf>
    <xf fontId="8" fillId="0" borderId="27" numFmtId="0" xfId="0" applyFont="1" applyBorder="1" applyAlignment="1">
      <alignment horizontal="center" vertical="center"/>
    </xf>
    <xf fontId="0" fillId="0" borderId="28" numFmtId="0" xfId="7" applyBorder="1" applyAlignment="1">
      <alignment horizontal="left" vertical="top"/>
    </xf>
    <xf fontId="0" fillId="0" borderId="0" numFmtId="0" xfId="7" applyAlignment="1">
      <alignment horizontal="left" vertical="top"/>
    </xf>
    <xf fontId="0" fillId="0" borderId="16" numFmtId="0" xfId="7" applyBorder="1" applyAlignment="1">
      <alignment horizontal="left" vertical="top"/>
    </xf>
    <xf fontId="8" fillId="0" borderId="4" numFmtId="0" xfId="0" applyFont="1" applyBorder="1" applyAlignment="1">
      <alignment horizontal="center" vertical="center"/>
    </xf>
    <xf fontId="8" fillId="0" borderId="0" numFmtId="0" xfId="0" applyFont="1" applyAlignment="1">
      <alignment horizontal="center" vertical="center"/>
    </xf>
    <xf fontId="8" fillId="0" borderId="16" numFmtId="0" xfId="0" applyFont="1" applyBorder="1" applyAlignment="1">
      <alignment horizontal="center" vertical="center"/>
    </xf>
    <xf fontId="8" fillId="0" borderId="1" numFmtId="0" xfId="0" applyFont="1" applyBorder="1" applyAlignment="1">
      <alignment horizontal="center" vertical="center"/>
    </xf>
    <xf fontId="8" fillId="0" borderId="2" numFmtId="0" xfId="0" applyFont="1" applyBorder="1" applyAlignment="1">
      <alignment horizontal="center" vertical="center"/>
    </xf>
    <xf fontId="8" fillId="0" borderId="29" numFmtId="0" xfId="0" applyFont="1" applyBorder="1" applyAlignment="1">
      <alignment horizontal="center" vertical="center"/>
    </xf>
    <xf fontId="8" fillId="0" borderId="30" numFmtId="0" xfId="0" applyFont="1" applyBorder="1" applyAlignment="1">
      <alignment horizontal="center" vertical="center"/>
    </xf>
    <xf fontId="6" fillId="0" borderId="4" numFmtId="0" xfId="0" applyFont="1" applyBorder="1" applyAlignment="1">
      <alignment horizontal="center" vertical="center"/>
    </xf>
    <xf fontId="6" fillId="0" borderId="0" numFmtId="0" xfId="0" applyFont="1" applyAlignment="1">
      <alignment horizontal="center" vertical="center"/>
    </xf>
    <xf fontId="6" fillId="0" borderId="16" numFmtId="0" xfId="0" applyFont="1" applyBorder="1" applyAlignment="1">
      <alignment horizontal="center" vertical="center"/>
    </xf>
    <xf fontId="6" fillId="0" borderId="30" numFmtId="0" xfId="0" applyFont="1" applyBorder="1" applyAlignment="1">
      <alignment horizontal="center" vertical="center"/>
    </xf>
    <xf fontId="15" fillId="0" borderId="4" numFmtId="0" xfId="0" applyFont="1" applyBorder="1" applyAlignment="1">
      <alignment horizontal="center" vertical="center"/>
    </xf>
    <xf fontId="15" fillId="0" borderId="0" numFmtId="0" xfId="0" applyFont="1" applyAlignment="1">
      <alignment horizontal="center" vertical="center"/>
    </xf>
    <xf fontId="15" fillId="0" borderId="16" numFmtId="0" xfId="0" applyFont="1" applyBorder="1" applyAlignment="1">
      <alignment horizontal="center" vertical="center"/>
    </xf>
    <xf fontId="15" fillId="0" borderId="30" numFmtId="0" xfId="0" applyFont="1" applyBorder="1" applyAlignment="1">
      <alignment horizontal="center" vertical="center"/>
    </xf>
    <xf fontId="0" fillId="0" borderId="18" numFmtId="0" xfId="7" applyBorder="1" applyAlignment="1">
      <alignment horizontal="left" vertical="top"/>
    </xf>
    <xf fontId="0" fillId="0" borderId="19" numFmtId="0" xfId="7" applyBorder="1" applyAlignment="1">
      <alignment horizontal="left" vertical="top"/>
    </xf>
    <xf fontId="0" fillId="0" borderId="31" numFmtId="0" xfId="7" applyBorder="1" applyAlignment="1">
      <alignment horizontal="left" vertical="top"/>
    </xf>
    <xf fontId="15" fillId="0" borderId="32" numFmtId="0" xfId="0" applyFont="1" applyBorder="1" applyAlignment="1">
      <alignment horizontal="center" vertical="center"/>
    </xf>
    <xf fontId="15" fillId="0" borderId="19" numFmtId="0" xfId="0" applyFont="1" applyBorder="1" applyAlignment="1">
      <alignment horizontal="center" vertical="center"/>
    </xf>
    <xf fontId="15" fillId="0" borderId="31" numFmtId="0" xfId="0" applyFont="1" applyBorder="1" applyAlignment="1">
      <alignment horizontal="center" vertical="center"/>
    </xf>
    <xf fontId="15" fillId="0" borderId="20" numFmtId="0" xfId="0" applyFont="1" applyBorder="1" applyAlignment="1">
      <alignment horizontal="center" vertical="center"/>
    </xf>
    <xf fontId="0" fillId="0" borderId="0" numFmtId="0" xfId="6" applyAlignment="1">
      <alignment wrapText="1"/>
    </xf>
    <xf fontId="0" fillId="0" borderId="0" numFmtId="0" xfId="6" applyAlignment="1">
      <alignment horizontal="left" vertical="center" wrapText="1"/>
    </xf>
    <xf fontId="0" fillId="0" borderId="0" numFmtId="0" xfId="6" applyAlignment="1">
      <alignment horizontal="left" wrapText="1"/>
    </xf>
    <xf fontId="0" fillId="0" borderId="0" numFmtId="0" xfId="6" applyAlignment="1">
      <alignment horizontal="center" wrapText="1"/>
    </xf>
    <xf fontId="0" fillId="0" borderId="0" numFmtId="4" xfId="6" applyNumberFormat="1" applyAlignment="1">
      <alignment horizontal="right" wrapText="1"/>
    </xf>
    <xf fontId="0" fillId="0" borderId="0" numFmtId="4" xfId="6" applyNumberFormat="1" applyAlignment="1">
      <alignment horizontal="right" vertical="center" wrapText="1"/>
    </xf>
    <xf fontId="0" fillId="0" borderId="0" numFmtId="0" xfId="6" applyAlignment="1">
      <alignment horizontal="right" vertical="center" wrapText="1"/>
    </xf>
    <xf fontId="16" fillId="8" borderId="12" numFmtId="0" xfId="6" applyFont="1" applyFill="1" applyBorder="1" applyAlignment="1">
      <alignment horizontal="center" vertical="center" wrapText="1"/>
    </xf>
    <xf fontId="16" fillId="8" borderId="25" numFmtId="0" xfId="6" applyFont="1" applyFill="1" applyBorder="1" applyAlignment="1">
      <alignment horizontal="center" vertical="center" wrapText="1"/>
    </xf>
    <xf fontId="16" fillId="8" borderId="26" numFmtId="0" xfId="6" applyFont="1" applyFill="1" applyBorder="1" applyAlignment="1">
      <alignment horizontal="center" vertical="center" wrapText="1"/>
    </xf>
    <xf fontId="7" fillId="3" borderId="12" numFmtId="165" xfId="0" applyNumberFormat="1" applyFont="1" applyFill="1" applyBorder="1" applyAlignment="1">
      <alignment horizontal="center" vertical="center" wrapText="1"/>
    </xf>
    <xf fontId="7" fillId="3" borderId="25" numFmtId="0" xfId="4" applyFont="1" applyFill="1" applyBorder="1" applyAlignment="1">
      <alignment horizontal="left" vertical="center" wrapText="1"/>
    </xf>
    <xf fontId="7" fillId="3" borderId="26" numFmtId="0" xfId="4" applyFont="1" applyFill="1" applyBorder="1" applyAlignment="1">
      <alignment horizontal="left" vertical="center" wrapText="1"/>
    </xf>
    <xf fontId="7" fillId="9" borderId="12" numFmtId="165" xfId="0" applyNumberFormat="1" applyFont="1" applyFill="1" applyBorder="1" applyAlignment="1">
      <alignment horizontal="center" vertical="center" wrapText="1"/>
    </xf>
    <xf fontId="7" fillId="9" borderId="25" numFmtId="0" xfId="4" applyFont="1" applyFill="1" applyBorder="1" applyAlignment="1">
      <alignment horizontal="left" vertical="center" wrapText="1"/>
    </xf>
    <xf fontId="7" fillId="9" borderId="26" numFmtId="0" xfId="4" applyFont="1" applyFill="1" applyBorder="1" applyAlignment="1">
      <alignment horizontal="left" vertical="center" wrapText="1"/>
    </xf>
    <xf fontId="17" fillId="0" borderId="7" numFmtId="0" xfId="6" applyFont="1" applyBorder="1" applyAlignment="1">
      <alignment horizontal="center" vertical="center"/>
    </xf>
    <xf fontId="17" fillId="0" borderId="7" numFmtId="0" xfId="6" applyFont="1" applyBorder="1" applyAlignment="1">
      <alignment horizontal="center" vertical="center" wrapText="1"/>
    </xf>
    <xf fontId="17" fillId="0" borderId="7" numFmtId="4" xfId="6" applyNumberFormat="1" applyFont="1" applyBorder="1" applyAlignment="1">
      <alignment horizontal="center" vertical="center"/>
    </xf>
    <xf fontId="17" fillId="0" borderId="7" numFmtId="4" xfId="6" applyNumberFormat="1" applyFont="1" applyBorder="1" applyAlignment="1">
      <alignment horizontal="center" vertical="center" wrapText="1"/>
    </xf>
    <xf fontId="18" fillId="0" borderId="7" numFmtId="4" xfId="6" applyNumberFormat="1" applyFont="1" applyBorder="1" applyAlignment="1">
      <alignment horizontal="center" vertical="center"/>
    </xf>
    <xf fontId="17" fillId="0" borderId="12" numFmtId="0" xfId="6" applyFont="1" applyBorder="1" applyAlignment="1">
      <alignment horizontal="center" vertical="center" wrapText="1"/>
    </xf>
    <xf fontId="17" fillId="0" borderId="25" numFmtId="0" xfId="6" applyFont="1" applyBorder="1" applyAlignment="1">
      <alignment horizontal="center" vertical="center" wrapText="1"/>
    </xf>
    <xf fontId="17" fillId="0" borderId="26" numFmtId="0" xfId="6" applyFont="1" applyBorder="1" applyAlignment="1">
      <alignment horizontal="center" vertical="center" wrapText="1"/>
    </xf>
    <xf fontId="0" fillId="0" borderId="0" numFmtId="4" xfId="6" applyNumberFormat="1" applyAlignment="1">
      <alignment wrapText="1"/>
    </xf>
    <xf fontId="19" fillId="0" borderId="0" numFmtId="0" xfId="6" applyFont="1"/>
    <xf fontId="19" fillId="0" borderId="0" numFmtId="4" xfId="6" applyNumberFormat="1" applyFont="1"/>
    <xf fontId="17" fillId="0" borderId="7" numFmtId="2" xfId="6" applyNumberFormat="1" applyFont="1" applyBorder="1" applyAlignment="1">
      <alignment horizontal="center" vertical="center" wrapText="1"/>
    </xf>
    <xf fontId="7" fillId="10" borderId="12" numFmtId="165" xfId="0" applyNumberFormat="1" applyFont="1" applyFill="1" applyBorder="1" applyAlignment="1">
      <alignment horizontal="center" vertical="center" wrapText="1"/>
    </xf>
    <xf fontId="7" fillId="10" borderId="25" numFmtId="0" xfId="4" applyFont="1" applyFill="1" applyBorder="1" applyAlignment="1">
      <alignment horizontal="left" vertical="center" wrapText="1"/>
    </xf>
    <xf fontId="7" fillId="10" borderId="26" numFmtId="0" xfId="4" applyFont="1" applyFill="1" applyBorder="1" applyAlignment="1">
      <alignment horizontal="left" vertical="center" wrapText="1"/>
    </xf>
    <xf fontId="7" fillId="10" borderId="25" numFmtId="165" xfId="0" applyNumberFormat="1" applyFont="1" applyFill="1" applyBorder="1" applyAlignment="1">
      <alignment horizontal="center" vertical="center" wrapText="1"/>
    </xf>
    <xf fontId="7" fillId="10" borderId="26" numFmtId="165" xfId="0" applyNumberFormat="1" applyFont="1" applyFill="1" applyBorder="1" applyAlignment="1">
      <alignment horizontal="center" vertical="center" wrapText="1"/>
    </xf>
    <xf fontId="20" fillId="0" borderId="7" numFmtId="0" xfId="6" applyFont="1" applyBorder="1"/>
    <xf fontId="20" fillId="0" borderId="0" numFmtId="0" xfId="6" applyFont="1"/>
    <xf fontId="17" fillId="0" borderId="12" numFmtId="0" xfId="6" applyFont="1" applyBorder="1" applyAlignment="1">
      <alignment horizontal="right" vertical="center"/>
    </xf>
    <xf fontId="17" fillId="0" borderId="25" numFmtId="0" xfId="6" applyFont="1" applyBorder="1" applyAlignment="1">
      <alignment horizontal="right" vertical="center"/>
    </xf>
    <xf fontId="17" fillId="0" borderId="26" numFmtId="0" xfId="6" applyFont="1" applyBorder="1" applyAlignment="1">
      <alignment horizontal="right" vertical="center"/>
    </xf>
    <xf fontId="17" fillId="0" borderId="26" numFmtId="4" xfId="6" applyNumberFormat="1" applyFont="1" applyBorder="1" applyAlignment="1">
      <alignment horizontal="center" vertical="center"/>
    </xf>
    <xf fontId="17" fillId="0" borderId="25" numFmtId="4" xfId="6" applyNumberFormat="1" applyFont="1" applyBorder="1" applyAlignment="1">
      <alignment horizontal="center" vertical="center" wrapText="1"/>
    </xf>
    <xf fontId="17" fillId="0" borderId="25" numFmtId="4" xfId="6" applyNumberFormat="1" applyFont="1" applyBorder="1" applyAlignment="1">
      <alignment horizontal="center" vertical="center"/>
    </xf>
    <xf fontId="17" fillId="0" borderId="12" numFmtId="0" xfId="6" applyFont="1" applyBorder="1" applyAlignment="1">
      <alignment horizontal="left" vertical="center" wrapText="1"/>
    </xf>
    <xf fontId="17" fillId="0" borderId="25" numFmtId="0" xfId="6" applyFont="1" applyBorder="1" applyAlignment="1">
      <alignment horizontal="left" vertical="center" wrapText="1"/>
    </xf>
    <xf fontId="17" fillId="0" borderId="26" numFmtId="0" xfId="6" applyFont="1" applyBorder="1" applyAlignment="1">
      <alignment horizontal="left" vertical="center" wrapText="1"/>
    </xf>
    <xf fontId="17" fillId="0" borderId="12" numFmtId="2" xfId="6" applyNumberFormat="1" applyFont="1" applyBorder="1" applyAlignment="1">
      <alignment horizontal="center" vertical="center" wrapText="1"/>
    </xf>
    <xf fontId="17" fillId="0" borderId="26" numFmtId="2" xfId="6" applyNumberFormat="1" applyFont="1" applyBorder="1" applyAlignment="1">
      <alignment horizontal="center" vertical="center" wrapText="1"/>
    </xf>
  </cellXfs>
  <cellStyles count="9">
    <cellStyle name="Moeda 2" xfId="1"/>
    <cellStyle name="Moeda 3" xfId="2"/>
    <cellStyle name="Moeda 4" xfId="3"/>
    <cellStyle name="Normal" xfId="0" builtinId="0"/>
    <cellStyle name="Normal 2" xfId="4"/>
    <cellStyle name="Normal 2 2" xfId="5"/>
    <cellStyle name="Normal 3" xfId="6"/>
    <cellStyle name="Normal 4" xfId="7"/>
    <cellStyle name="Porcentagem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externalLink" Target="externalLinks/externalLink1.xml"/><Relationship  Id="rId10" Type="http://schemas.openxmlformats.org/officeDocument/2006/relationships/worksheet" Target="worksheets/sheet2.xml"/><Relationship  Id="rId11" Type="http://schemas.openxmlformats.org/officeDocument/2006/relationships/worksheet" Target="worksheets/sheet3.xml"/><Relationship  Id="rId12" Type="http://schemas.openxmlformats.org/officeDocument/2006/relationships/theme" Target="theme/theme1.xml"/><Relationship  Id="rId13" Type="http://schemas.openxmlformats.org/officeDocument/2006/relationships/sharedStrings" Target="sharedStrings.xml"/><Relationship  Id="rId14" Type="http://schemas.openxmlformats.org/officeDocument/2006/relationships/styles" Target="styles.xml"/><Relationship  Id="rId2" Type="http://schemas.openxmlformats.org/officeDocument/2006/relationships/externalLink" Target="externalLinks/externalLink2.xml"/><Relationship  Id="rId3" Type="http://schemas.openxmlformats.org/officeDocument/2006/relationships/externalLink" Target="externalLinks/externalLink3.xml"/><Relationship  Id="rId4" Type="http://schemas.openxmlformats.org/officeDocument/2006/relationships/externalLink" Target="externalLinks/externalLink4.xml"/><Relationship  Id="rId5" Type="http://schemas.openxmlformats.org/officeDocument/2006/relationships/externalLink" Target="externalLinks/externalLink5.xml"/><Relationship  Id="rId6" Type="http://schemas.openxmlformats.org/officeDocument/2006/relationships/externalLink" Target="externalLinks/externalLink6.xml"/><Relationship  Id="rId7" Type="http://schemas.openxmlformats.org/officeDocument/2006/relationships/externalLink" Target="externalLinks/externalLink7.xml"/><Relationship  Id="rId8" Type="http://schemas.openxmlformats.org/officeDocument/2006/relationships/externalLink" Target="externalLinks/externalLink8.xml"/><Relationship  Id="rId9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2</xdr:col>
      <xdr:colOff>523875</xdr:colOff>
      <xdr:row>208</xdr:row>
      <xdr:rowOff>0</xdr:rowOff>
    </xdr:from>
    <xdr:ext cx="65" cy="172226"/>
    <xdr:sp>
      <xdr:nvSpPr>
        <xdr:cNvPr id="2" name="CaixaDeTexto 1"/>
        <xdr:cNvSpPr txBox="1"/>
      </xdr:nvSpPr>
      <xdr:spPr bwMode="auto">
        <a:xfrm>
          <a:off x="4286250" y="10944225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pt-BR" sz="1100"/>
        </a:p>
      </xdr:txBody>
    </xdr:sp>
    <xdr:clientData/>
  </xdr:oneCellAnchor>
  <xdr:oneCellAnchor>
    <xdr:from>
      <xdr:col>2</xdr:col>
      <xdr:colOff>523875</xdr:colOff>
      <xdr:row>209</xdr:row>
      <xdr:rowOff>0</xdr:rowOff>
    </xdr:from>
    <xdr:ext cx="65" cy="172226"/>
    <xdr:sp>
      <xdr:nvSpPr>
        <xdr:cNvPr id="3" name="CaixaDeTexto 2"/>
        <xdr:cNvSpPr txBox="1"/>
      </xdr:nvSpPr>
      <xdr:spPr bwMode="auto">
        <a:xfrm>
          <a:off x="4286250" y="12144375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pt-BR" sz="1100"/>
        </a:p>
      </xdr:txBody>
    </xdr:sp>
    <xdr:clientData/>
  </xdr:oneCellAnchor>
  <xdr:oneCellAnchor>
    <xdr:from>
      <xdr:col>2</xdr:col>
      <xdr:colOff>523875</xdr:colOff>
      <xdr:row>210</xdr:row>
      <xdr:rowOff>0</xdr:rowOff>
    </xdr:from>
    <xdr:ext cx="65" cy="172226"/>
    <xdr:sp>
      <xdr:nvSpPr>
        <xdr:cNvPr id="4" name="CaixaDeTexto 3"/>
        <xdr:cNvSpPr txBox="1"/>
      </xdr:nvSpPr>
      <xdr:spPr bwMode="auto">
        <a:xfrm>
          <a:off x="4286250" y="12144375"/>
          <a:ext cx="65" cy="172227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>
            <a:defRPr/>
          </a:pPr>
          <a:endParaRPr lang="pt-BR" sz="1100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A:\Gerson\Cuba&#231;&#227;o%20M.Oeste%20.xls" TargetMode="External"/></Relationships>
</file>

<file path=xl/externalLinks/_rels/externalLink2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\\Servidor1\c\LECDEMOS\Hitaeng\PROJETOS\EMBASA\Ad-Feij&#227;o\BA-MENDES\Atrab1\LATIN\apg\Mc-APG\AT-1.XLS" TargetMode="External"/></Relationships>
</file>

<file path=xl/externalLinks/_rels/externalLink3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\\D3A5EDF0\EMURB-ADITIVO%20CONSOLIDADO-CJ.xls" TargetMode="External"/></Relationships>
</file>

<file path=xl/externalLinks/_rels/externalLink4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\\FVSM1\SharedDocs\edgar\IMPORTANTE\LICIT\NOLASCO\NOLASC~1.XLS" TargetMode="External"/></Relationships>
</file>

<file path=xl/externalLinks/_rels/externalLink5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\\10.1.144.2\SR%20-%20P&#250;blica\edgar\IMPORTANTE\LICIT\NOLASCO\NOLASC~1.XLS" TargetMode="External"/></Relationships>
</file>

<file path=xl/externalLinks/_rels/externalLink6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\\10.1.132.27\P&#250;blica\Documents%20and%20Settings\tarcisio.junior\Meus%20documentos\Tarc&#237;sio%20Jr\Processos%20em%20an&#225;lise\2009\Gilbu&#233;s%20706898-2009%20Estrada_Vicinal\An&#225;lise%20de%20Custos%20-%20Gilbu&#233;s%2016_11_10.xls" TargetMode="External"/></Relationships>
</file>

<file path=xl/externalLinks/_rels/externalLink7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\\Servidor\CSA%20Engenharia\Atrab\tecsan\MC-Calc\MC-E3.xls" TargetMode="External"/></Relationships>
</file>

<file path=xl/externalLinks/_rels/externalLink8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A:\2641_Controle_hs_Jun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t E 1640"/>
      <sheetName val="A 1576 1594"/>
      <sheetName val="C 1851 1868"/>
      <sheetName val="ramo 1584 corte"/>
      <sheetName val="ramo 1584 at"/>
      <sheetName val="D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KsKr"/>
      <sheetName val="Etapa Única"/>
      <sheetName val="Trans.2o. trecho"/>
      <sheetName val="ETA-Mat"/>
      <sheetName val="INCCTOT"/>
      <sheetName val="Jacaraci"/>
      <sheetName val="Demanda-Total"/>
      <sheetName val="V reservação"/>
      <sheetName val="Pre dimensADUTORA"/>
      <sheetName val="Lista"/>
      <sheetName val="Zona A"/>
      <sheetName val="Zona B"/>
      <sheetName val="EEAB1(3+1)3G"/>
    </sheetNames>
    <sheetDataSet>
      <sheetData sheetId="0" refreshError="1"/>
      <sheetData sheetId="1" refreshError="1"/>
      <sheetData sheetId="2" refreshError="1">
        <row r="125">
          <cell r="C125" t="e">
            <v>#REF</v>
          </cell>
          <cell r="E125" t="e">
            <v>#REF</v>
          </cell>
        </row>
        <row r="126">
          <cell r="C126" t="e">
            <v>#REF</v>
          </cell>
          <cell r="E126" t="e">
            <v>#REF</v>
          </cell>
        </row>
        <row r="127">
          <cell r="C127" t="e">
            <v>#REF</v>
          </cell>
          <cell r="E127" t="e">
            <v>#REF</v>
          </cell>
        </row>
        <row r="128">
          <cell r="C128" t="e">
            <v>#REF</v>
          </cell>
          <cell r="E128" t="e">
            <v>#REF</v>
          </cell>
        </row>
        <row r="129">
          <cell r="C129" t="e">
            <v>#REF</v>
          </cell>
          <cell r="E129" t="e">
            <v>#REF</v>
          </cell>
        </row>
        <row r="130">
          <cell r="C130" t="e">
            <v>#REF</v>
          </cell>
          <cell r="E130" t="e">
            <v>#REF</v>
          </cell>
        </row>
        <row r="131">
          <cell r="C131" t="e">
            <v>#REF</v>
          </cell>
          <cell r="E131" t="e">
            <v>#REF</v>
          </cell>
        </row>
        <row r="132">
          <cell r="C132" t="e">
            <v>#REF</v>
          </cell>
          <cell r="E132" t="e">
            <v>#REF</v>
          </cell>
        </row>
        <row r="133">
          <cell r="C133" t="e">
            <v>#REF</v>
          </cell>
          <cell r="E133" t="e">
            <v>#REF</v>
          </cell>
        </row>
        <row r="134">
          <cell r="C134" t="e">
            <v>#REF</v>
          </cell>
          <cell r="E134" t="e">
            <v>#REF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CJ"/>
      <sheetName val="COMPOSIÇÕES"/>
      <sheetName val="INSUMOS"/>
      <sheetName val="CRONOGRAMA"/>
      <sheetName val="BANCO_DE_DADOS_CONTRA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GERAL (2)"/>
      <sheetName val="cronograma"/>
      <sheetName val="Plan1"/>
      <sheetName val="ORC"/>
      <sheetName val="incendio"/>
      <sheetName val="lógica"/>
      <sheetName val="elétrico"/>
      <sheetName val="SPCDAtm."/>
      <sheetName val="telefone"/>
      <sheetName val="a.pluvial"/>
      <sheetName val="sanitária"/>
      <sheetName val="agua"/>
      <sheetName val="ar cond."/>
      <sheetName val="BDI"/>
      <sheetName val="BDI (2)"/>
      <sheetName val="L.S.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0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RAL"/>
      <sheetName val="GERAL (2)"/>
      <sheetName val="cronograma"/>
      <sheetName val="Plan1"/>
      <sheetName val="ORC"/>
      <sheetName val="incendio"/>
      <sheetName val="lógica"/>
      <sheetName val="elétrico"/>
      <sheetName val="SPCDAtm."/>
      <sheetName val="telefone"/>
      <sheetName val="a.pluvial"/>
      <sheetName val="sanitária"/>
      <sheetName val="agua"/>
      <sheetName val="ar cond."/>
      <sheetName val="BDI"/>
      <sheetName val="BDI (2)"/>
      <sheetName val="L.S.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PLO Comparativa"/>
      <sheetName val="CPU ATRIUM"/>
      <sheetName val="DMT"/>
    </sheetNames>
    <sheetDataSet>
      <sheetData sheetId="0"/>
      <sheetData sheetId="1"/>
      <sheetData sheetId="2">
        <row r="1">
          <cell r="C1" t="e">
            <v>#REF</v>
          </cell>
        </row>
        <row r="14">
          <cell r="D14" t="e">
            <v>#REF</v>
          </cell>
        </row>
        <row r="15">
          <cell r="D15" t="e">
            <v>#REF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ç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MED"/>
      <sheetName val="M.O. - 01"/>
      <sheetName val="M.O. - 02"/>
      <sheetName val="M.O. - 03"/>
      <sheetName val="ALI-0158 Gol"/>
      <sheetName val="VEIC."/>
      <sheetName val="EQUIP."/>
      <sheetName val="01-02-03-Junho"/>
      <sheetName val="INFOR"/>
      <sheetName val="CI"/>
      <sheetName val="CI (2)"/>
      <sheetName val="CI_indev."/>
      <sheetName val="TAB_CONV"/>
      <sheetName val="TABELA"/>
      <sheetName val="8,8x_8x"/>
      <sheetName val="VEICULO"/>
      <sheetName val="EQ_RES"/>
      <sheetName val="Terr-preços"/>
      <sheetName val="tabela DER janeiro98"/>
      <sheetName val="001-VIG_FUND-AGO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vmlDrawing" Target="../drawings/vmlDrawing1.vm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D1" zoomScale="100" workbookViewId="0">
      <pane ySplit="5" topLeftCell="A6" activePane="bottomLeft" state="frozen"/>
      <selection activeCell="F21" activeCellId="0" sqref="F21"/>
    </sheetView>
  </sheetViews>
  <sheetFormatPr defaultRowHeight="12.75"/>
  <cols>
    <col customWidth="1" min="1" max="1" style="2" width="10.28515625"/>
    <col customWidth="1" min="2" max="2" style="3" width="96.7109375"/>
    <col customWidth="1" min="3" max="3" style="4" width="8.7109375"/>
    <col customWidth="1" min="4" max="5" style="4" width="14.85546875"/>
    <col customWidth="1" min="6" max="6" style="4" width="17.28125"/>
    <col customWidth="1" min="7" max="8" style="4" width="23.42578125"/>
    <col customWidth="1" min="9" max="9" style="1" width="114.8515625"/>
    <col min="10" max="16384" style="1" width="9.140625"/>
  </cols>
  <sheetData>
    <row r="1" ht="33" customHeight="1">
      <c r="A1" s="5" t="s">
        <v>0</v>
      </c>
      <c r="B1" s="6"/>
      <c r="C1" s="6"/>
      <c r="D1" s="6"/>
      <c r="E1" s="6"/>
      <c r="F1" s="7" t="s">
        <v>1</v>
      </c>
      <c r="G1" s="7"/>
      <c r="H1" s="7"/>
      <c r="I1" s="1"/>
      <c r="J1" s="1"/>
      <c r="K1" s="1"/>
      <c r="L1" s="1"/>
    </row>
    <row r="2" ht="18" customHeight="1">
      <c r="A2" s="8" t="s">
        <v>2</v>
      </c>
      <c r="B2" s="9"/>
      <c r="C2" s="9"/>
      <c r="D2" s="9"/>
      <c r="E2" s="9"/>
      <c r="F2" s="10"/>
      <c r="G2" s="10"/>
      <c r="H2" s="10"/>
      <c r="I2" s="1"/>
      <c r="J2" s="1"/>
      <c r="K2" s="1"/>
      <c r="L2" s="1"/>
    </row>
    <row r="3" ht="33.75" customHeight="1">
      <c r="A3" s="8" t="s">
        <v>3</v>
      </c>
      <c r="B3" s="9"/>
      <c r="C3" s="9"/>
      <c r="D3" s="9"/>
      <c r="E3" s="9"/>
      <c r="F3" s="10"/>
      <c r="G3" s="10"/>
      <c r="H3" s="10"/>
      <c r="I3" s="1"/>
      <c r="J3" s="1"/>
      <c r="K3" s="1"/>
      <c r="L3" s="1"/>
    </row>
    <row r="4" ht="24.600000000000001" customHeight="1">
      <c r="A4" s="11" t="s">
        <v>4</v>
      </c>
      <c r="B4" s="12" t="s">
        <v>5</v>
      </c>
      <c r="C4" s="11" t="s">
        <v>6</v>
      </c>
      <c r="D4" s="13" t="s">
        <v>7</v>
      </c>
      <c r="E4" s="13"/>
      <c r="F4" s="11" t="s">
        <v>8</v>
      </c>
      <c r="G4" s="11" t="s">
        <v>9</v>
      </c>
      <c r="H4" s="11"/>
      <c r="I4" s="1"/>
      <c r="J4" s="1"/>
      <c r="K4" s="1"/>
      <c r="L4" s="1"/>
    </row>
    <row r="5" s="3" customFormat="1" ht="30">
      <c r="A5" s="11"/>
      <c r="B5" s="12"/>
      <c r="C5" s="11"/>
      <c r="D5" s="12" t="s">
        <v>10</v>
      </c>
      <c r="E5" s="11" t="s">
        <v>11</v>
      </c>
      <c r="F5" s="11"/>
      <c r="G5" s="11" t="s">
        <v>10</v>
      </c>
      <c r="H5" s="11" t="s">
        <v>11</v>
      </c>
      <c r="I5" s="3"/>
      <c r="J5" s="3"/>
      <c r="K5" s="3"/>
      <c r="L5" s="3"/>
    </row>
    <row r="6" ht="18.75" customHeight="1">
      <c r="A6" s="14">
        <v>1</v>
      </c>
      <c r="B6" s="15" t="s">
        <v>12</v>
      </c>
      <c r="C6" s="16" t="s">
        <v>13</v>
      </c>
      <c r="D6" s="17"/>
      <c r="E6" s="17"/>
      <c r="F6" s="18"/>
      <c r="G6" s="19" t="e">
        <f>G7+G18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H6" s="20">
        <f>H7+H18+H25</f>
        <v>111326.99000000001</v>
      </c>
      <c r="I6" s="21" t="s">
        <v>14</v>
      </c>
      <c r="J6" s="1"/>
      <c r="K6" s="1"/>
      <c r="L6" s="1"/>
      <c r="M6" s="1"/>
      <c r="N6" s="1"/>
      <c r="O6" s="1"/>
      <c r="P6" s="1"/>
    </row>
    <row r="7" ht="18.75" customHeight="1">
      <c r="A7" s="14" t="s">
        <v>15</v>
      </c>
      <c r="B7" s="22" t="s">
        <v>16</v>
      </c>
      <c r="C7" s="23"/>
      <c r="D7" s="23"/>
      <c r="E7" s="23"/>
      <c r="F7" s="19"/>
      <c r="G7" s="19">
        <f>SUM(G8:G16)</f>
        <v>364501.88</v>
      </c>
      <c r="H7" s="20">
        <f>SUM(H8:H16)</f>
        <v>48201.360000000001</v>
      </c>
      <c r="I7" s="24"/>
      <c r="J7" s="1"/>
      <c r="K7" s="1"/>
      <c r="L7" s="1"/>
      <c r="M7" s="1"/>
      <c r="N7" s="1"/>
      <c r="O7" s="1"/>
      <c r="P7" s="1"/>
    </row>
    <row r="8" ht="13.9" customHeight="1">
      <c r="A8" s="25" t="s">
        <v>17</v>
      </c>
      <c r="B8" s="25" t="s">
        <v>18</v>
      </c>
      <c r="C8" s="26" t="s">
        <v>19</v>
      </c>
      <c r="D8" s="26">
        <v>10</v>
      </c>
      <c r="E8" s="27">
        <v>10</v>
      </c>
      <c r="F8" s="28">
        <v>393.86000000000001</v>
      </c>
      <c r="G8" s="28">
        <f t="shared" ref="G8:G9" si="0">ROUND(D8*$F8,2)</f>
        <v>3938.5999999999999</v>
      </c>
      <c r="H8" s="29">
        <f t="shared" ref="H8:H9" si="1">ROUND(E8*$F8,2)</f>
        <v>3938.5999999999999</v>
      </c>
      <c r="I8" s="30" t="s">
        <v>20</v>
      </c>
      <c r="J8" s="1"/>
      <c r="K8" s="1"/>
      <c r="L8" s="1"/>
      <c r="M8" s="1"/>
      <c r="N8" s="1"/>
      <c r="O8" s="1"/>
      <c r="P8" s="1"/>
    </row>
    <row r="9">
      <c r="A9" s="25" t="s">
        <v>21</v>
      </c>
      <c r="B9" s="25" t="s">
        <v>22</v>
      </c>
      <c r="C9" s="26" t="s">
        <v>19</v>
      </c>
      <c r="D9" s="26">
        <v>99</v>
      </c>
      <c r="E9" s="27">
        <v>99</v>
      </c>
      <c r="F9" s="28">
        <v>110.5</v>
      </c>
      <c r="G9" s="28">
        <f t="shared" si="0"/>
        <v>10939.5</v>
      </c>
      <c r="H9" s="29">
        <f t="shared" si="1"/>
        <v>10939.5</v>
      </c>
      <c r="I9" s="31" t="s">
        <v>20</v>
      </c>
      <c r="J9" s="1"/>
      <c r="K9" s="1"/>
      <c r="L9" s="1"/>
      <c r="M9" s="1"/>
      <c r="N9" s="1"/>
      <c r="O9" s="1"/>
      <c r="P9" s="1"/>
    </row>
    <row r="10" ht="25.5">
      <c r="A10" s="25" t="s">
        <v>23</v>
      </c>
      <c r="B10" s="25" t="s">
        <v>24</v>
      </c>
      <c r="C10" s="26" t="s">
        <v>25</v>
      </c>
      <c r="D10" s="26">
        <v>1</v>
      </c>
      <c r="E10" s="32">
        <v>1</v>
      </c>
      <c r="F10" s="28">
        <v>2061.4000000000001</v>
      </c>
      <c r="G10" s="28">
        <f t="shared" ref="G10:G16" si="2">ROUND(D10*$F10,2)</f>
        <v>2061.4000000000001</v>
      </c>
      <c r="H10" s="29">
        <f t="shared" ref="H10:H16" si="3">ROUND(E10*$F10,2)</f>
        <v>2061.4000000000001</v>
      </c>
      <c r="I10" s="30" t="s">
        <v>26</v>
      </c>
      <c r="J10" s="1"/>
      <c r="K10" s="1"/>
      <c r="L10" s="1"/>
      <c r="M10" s="1"/>
      <c r="N10" s="1"/>
      <c r="O10" s="1"/>
      <c r="P10" s="1"/>
    </row>
    <row r="11">
      <c r="A11" s="25" t="s">
        <v>27</v>
      </c>
      <c r="B11" s="25" t="s">
        <v>28</v>
      </c>
      <c r="C11" s="26" t="s">
        <v>25</v>
      </c>
      <c r="D11" s="26">
        <v>1</v>
      </c>
      <c r="E11" s="32">
        <v>1</v>
      </c>
      <c r="F11" s="28">
        <v>3334.04</v>
      </c>
      <c r="G11" s="28">
        <f t="shared" si="2"/>
        <v>3334.04</v>
      </c>
      <c r="H11" s="29">
        <f t="shared" si="3"/>
        <v>3334.04</v>
      </c>
      <c r="I11" s="30" t="s">
        <v>26</v>
      </c>
      <c r="J11" s="1"/>
      <c r="K11" s="1"/>
      <c r="L11" s="1"/>
      <c r="M11" s="1"/>
      <c r="N11" s="1"/>
      <c r="O11" s="1"/>
      <c r="P11" s="1"/>
    </row>
    <row r="12" ht="25.5">
      <c r="A12" s="25" t="s">
        <v>29</v>
      </c>
      <c r="B12" s="25" t="s">
        <v>30</v>
      </c>
      <c r="C12" s="26" t="s">
        <v>31</v>
      </c>
      <c r="D12" s="26">
        <v>8</v>
      </c>
      <c r="E12" s="32">
        <v>1</v>
      </c>
      <c r="F12" s="28">
        <v>994.40999999999997</v>
      </c>
      <c r="G12" s="28">
        <f t="shared" si="2"/>
        <v>7955.2799999999997</v>
      </c>
      <c r="H12" s="29">
        <f t="shared" si="3"/>
        <v>994.40999999999997</v>
      </c>
      <c r="I12" s="30" t="s">
        <v>32</v>
      </c>
      <c r="J12" s="1"/>
      <c r="K12" s="1"/>
      <c r="L12" s="1"/>
      <c r="M12" s="1"/>
      <c r="N12" s="1"/>
      <c r="O12" s="1"/>
      <c r="P12" s="1"/>
    </row>
    <row r="13" ht="25.5">
      <c r="A13" s="25" t="s">
        <v>33</v>
      </c>
      <c r="B13" s="25" t="s">
        <v>34</v>
      </c>
      <c r="C13" s="26" t="s">
        <v>31</v>
      </c>
      <c r="D13" s="26">
        <v>8</v>
      </c>
      <c r="E13" s="32">
        <v>5</v>
      </c>
      <c r="F13" s="28">
        <v>776.88</v>
      </c>
      <c r="G13" s="28">
        <f t="shared" si="2"/>
        <v>6215.04</v>
      </c>
      <c r="H13" s="29">
        <f t="shared" si="3"/>
        <v>3884.4000000000001</v>
      </c>
      <c r="I13" s="30" t="s">
        <v>35</v>
      </c>
      <c r="J13" s="1"/>
      <c r="K13" s="1"/>
      <c r="L13" s="1"/>
      <c r="M13" s="1"/>
      <c r="N13" s="1"/>
      <c r="O13" s="1"/>
      <c r="P13" s="1"/>
    </row>
    <row r="14" ht="25.5">
      <c r="A14" s="25" t="s">
        <v>36</v>
      </c>
      <c r="B14" s="25" t="s">
        <v>37</v>
      </c>
      <c r="C14" s="26" t="s">
        <v>31</v>
      </c>
      <c r="D14" s="26">
        <v>8</v>
      </c>
      <c r="E14" s="32">
        <v>1</v>
      </c>
      <c r="F14" s="28">
        <v>1243.02</v>
      </c>
      <c r="G14" s="28">
        <f t="shared" si="2"/>
        <v>9944.1599999999999</v>
      </c>
      <c r="H14" s="29">
        <f t="shared" si="3"/>
        <v>1243.02</v>
      </c>
      <c r="I14" s="30" t="s">
        <v>32</v>
      </c>
      <c r="J14" s="1"/>
      <c r="K14" s="1"/>
      <c r="L14" s="1"/>
      <c r="M14" s="1"/>
      <c r="N14" s="1"/>
      <c r="O14" s="1"/>
      <c r="P14" s="1"/>
    </row>
    <row r="15">
      <c r="A15" s="25" t="s">
        <v>38</v>
      </c>
      <c r="B15" s="25" t="s">
        <v>39</v>
      </c>
      <c r="C15" s="26" t="s">
        <v>25</v>
      </c>
      <c r="D15" s="26">
        <v>1</v>
      </c>
      <c r="E15" s="26">
        <v>4.0000000000000001e-002</v>
      </c>
      <c r="F15" s="28">
        <v>310737.35999999999</v>
      </c>
      <c r="G15" s="28">
        <f t="shared" si="2"/>
        <v>310737.35999999999</v>
      </c>
      <c r="H15" s="29">
        <f t="shared" si="3"/>
        <v>12429.49</v>
      </c>
      <c r="I15" s="30" t="s">
        <v>40</v>
      </c>
      <c r="J15" s="1"/>
      <c r="K15" s="1"/>
      <c r="L15" s="1"/>
      <c r="M15" s="1"/>
      <c r="N15" s="1"/>
      <c r="O15" s="1"/>
      <c r="P15" s="1"/>
    </row>
    <row r="16" ht="25.5">
      <c r="A16" s="25" t="s">
        <v>41</v>
      </c>
      <c r="B16" s="25" t="s">
        <v>42</v>
      </c>
      <c r="C16" s="26" t="s">
        <v>43</v>
      </c>
      <c r="D16" s="26">
        <v>127.78</v>
      </c>
      <c r="E16" s="27">
        <v>127.78</v>
      </c>
      <c r="F16" s="28">
        <v>73.379999999999995</v>
      </c>
      <c r="G16" s="28">
        <f t="shared" si="2"/>
        <v>9376.5</v>
      </c>
      <c r="H16" s="29">
        <f t="shared" si="3"/>
        <v>9376.5</v>
      </c>
      <c r="I16" s="31" t="s">
        <v>20</v>
      </c>
      <c r="J16" s="1"/>
      <c r="K16" s="1"/>
      <c r="L16" s="1"/>
      <c r="M16" s="1"/>
      <c r="N16" s="1"/>
      <c r="O16" s="1"/>
      <c r="P16" s="1"/>
    </row>
    <row r="17">
      <c r="A17" s="33" t="s">
        <v>44</v>
      </c>
      <c r="B17" s="34" t="s">
        <v>45</v>
      </c>
      <c r="C17" s="17"/>
      <c r="D17" s="17"/>
      <c r="E17" s="17"/>
      <c r="F17" s="19"/>
      <c r="G17" s="19"/>
      <c r="H17" s="20"/>
      <c r="I17" s="30"/>
      <c r="J17" s="1"/>
      <c r="K17" s="1"/>
      <c r="L17" s="1"/>
    </row>
    <row r="18">
      <c r="A18" s="33" t="s">
        <v>46</v>
      </c>
      <c r="B18" s="34" t="s">
        <v>47</v>
      </c>
      <c r="C18" s="17"/>
      <c r="D18" s="17"/>
      <c r="E18" s="17"/>
      <c r="F18" s="19"/>
      <c r="G18" s="19">
        <f>SUM(G19:G23)</f>
        <v>44374.720000000001</v>
      </c>
      <c r="H18" s="20">
        <f>SUM(H19:H23)</f>
        <v>44374.720000000001</v>
      </c>
      <c r="I18" s="30"/>
      <c r="J18" s="1"/>
      <c r="K18" s="1"/>
      <c r="L18" s="1"/>
      <c r="M18" s="1"/>
      <c r="N18" s="1"/>
      <c r="O18" s="1"/>
      <c r="P18" s="1"/>
    </row>
    <row r="19" ht="25.5">
      <c r="A19" s="35" t="s">
        <v>48</v>
      </c>
      <c r="B19" s="25" t="s">
        <v>49</v>
      </c>
      <c r="C19" s="26" t="s">
        <v>50</v>
      </c>
      <c r="D19" s="26">
        <v>250.58000000000001</v>
      </c>
      <c r="E19" s="32">
        <v>250.58000000000001</v>
      </c>
      <c r="F19" s="28">
        <v>107.20999999999999</v>
      </c>
      <c r="G19" s="28">
        <f t="shared" ref="G19:G23" si="4">ROUND(D19*$F19,2)</f>
        <v>26864.68</v>
      </c>
      <c r="H19" s="29">
        <f t="shared" ref="H19:H23" si="5">ROUND(E19*$F19,2)</f>
        <v>26864.68</v>
      </c>
      <c r="I19" s="30" t="s">
        <v>51</v>
      </c>
      <c r="J19" s="1"/>
      <c r="K19" s="1"/>
      <c r="L19" s="1"/>
      <c r="M19" s="1"/>
      <c r="N19" s="1"/>
      <c r="O19" s="1"/>
      <c r="P19" s="1"/>
    </row>
    <row r="20" ht="25.5">
      <c r="A20" s="35" t="s">
        <v>52</v>
      </c>
      <c r="B20" s="25" t="s">
        <v>53</v>
      </c>
      <c r="C20" s="26" t="s">
        <v>19</v>
      </c>
      <c r="D20" s="26">
        <v>107.09</v>
      </c>
      <c r="E20" s="32">
        <v>107.09</v>
      </c>
      <c r="F20" s="28">
        <v>3.6000000000000001</v>
      </c>
      <c r="G20" s="28">
        <f t="shared" si="4"/>
        <v>385.51999999999998</v>
      </c>
      <c r="H20" s="29">
        <f t="shared" si="5"/>
        <v>385.51999999999998</v>
      </c>
      <c r="I20" s="30" t="s">
        <v>54</v>
      </c>
      <c r="J20" s="1"/>
      <c r="K20" s="1"/>
      <c r="L20" s="1"/>
      <c r="M20" s="1"/>
      <c r="N20" s="1"/>
      <c r="O20" s="1"/>
      <c r="P20" s="1"/>
      <c r="Q20" s="1"/>
    </row>
    <row r="21" ht="25.5">
      <c r="A21" s="35" t="s">
        <v>55</v>
      </c>
      <c r="B21" s="25" t="s">
        <v>56</v>
      </c>
      <c r="C21" s="26" t="s">
        <v>50</v>
      </c>
      <c r="D21" s="26">
        <v>158.44</v>
      </c>
      <c r="E21" s="32">
        <v>158.44</v>
      </c>
      <c r="F21" s="28">
        <v>81.109999999999999</v>
      </c>
      <c r="G21" s="28">
        <f t="shared" si="4"/>
        <v>12851.07</v>
      </c>
      <c r="H21" s="29">
        <f t="shared" si="5"/>
        <v>12851.07</v>
      </c>
      <c r="I21" s="30" t="s">
        <v>57</v>
      </c>
      <c r="J21" s="1"/>
      <c r="K21" s="1"/>
      <c r="L21" s="1"/>
      <c r="M21" s="1"/>
      <c r="N21" s="1"/>
      <c r="O21" s="1"/>
      <c r="P21" s="1"/>
    </row>
    <row r="22" ht="25.5">
      <c r="A22" s="35" t="s">
        <v>58</v>
      </c>
      <c r="B22" s="25" t="s">
        <v>59</v>
      </c>
      <c r="C22" s="26" t="s">
        <v>19</v>
      </c>
      <c r="D22" s="26">
        <v>1575</v>
      </c>
      <c r="E22" s="27">
        <v>1575</v>
      </c>
      <c r="F22" s="28">
        <v>0.76000000000000001</v>
      </c>
      <c r="G22" s="28">
        <f t="shared" si="4"/>
        <v>1197</v>
      </c>
      <c r="H22" s="29">
        <f t="shared" si="5"/>
        <v>1197</v>
      </c>
      <c r="I22" s="31" t="s">
        <v>20</v>
      </c>
      <c r="J22" s="1"/>
      <c r="K22" s="1"/>
      <c r="L22" s="1"/>
      <c r="M22" s="1"/>
      <c r="N22" s="1"/>
      <c r="O22" s="1"/>
      <c r="P22" s="1"/>
    </row>
    <row r="23" ht="38.25">
      <c r="A23" s="35" t="s">
        <v>60</v>
      </c>
      <c r="B23" s="25" t="s">
        <v>61</v>
      </c>
      <c r="C23" s="26" t="s">
        <v>50</v>
      </c>
      <c r="D23" s="26">
        <v>210.86000000000001</v>
      </c>
      <c r="E23" s="32">
        <v>210.86000000000001</v>
      </c>
      <c r="F23" s="28">
        <v>14.59</v>
      </c>
      <c r="G23" s="28">
        <f t="shared" si="4"/>
        <v>3076.4500000000003</v>
      </c>
      <c r="H23" s="29">
        <f t="shared" si="5"/>
        <v>3076.4500000000003</v>
      </c>
      <c r="I23" s="30" t="s">
        <v>62</v>
      </c>
      <c r="J23" s="1"/>
      <c r="K23" s="1"/>
      <c r="L23" s="1"/>
      <c r="M23" s="1"/>
      <c r="N23" s="1"/>
      <c r="O23" s="1"/>
      <c r="P23" s="1"/>
      <c r="R23" s="1"/>
      <c r="S23" s="1"/>
    </row>
    <row r="24" ht="38.25">
      <c r="A24" s="36" t="s">
        <v>63</v>
      </c>
      <c r="B24" s="34" t="s">
        <v>64</v>
      </c>
      <c r="C24" s="37"/>
      <c r="D24" s="37"/>
      <c r="E24" s="37"/>
      <c r="F24" s="38"/>
      <c r="G24" s="38"/>
      <c r="H24" s="39"/>
      <c r="I24" s="30"/>
      <c r="J24" s="1"/>
      <c r="K24" s="1"/>
      <c r="L24" s="1"/>
      <c r="M24" s="1"/>
      <c r="N24" s="1"/>
      <c r="O24" s="1"/>
      <c r="P24" s="1"/>
    </row>
    <row r="25" ht="38.25">
      <c r="A25" s="36" t="s">
        <v>65</v>
      </c>
      <c r="B25" s="34" t="s">
        <v>66</v>
      </c>
      <c r="C25" s="37"/>
      <c r="D25" s="37"/>
      <c r="E25" s="37"/>
      <c r="F25" s="38"/>
      <c r="G25" s="38">
        <f>SUM(G26:G33)</f>
        <v>18750.91</v>
      </c>
      <c r="H25" s="39">
        <f>SUM(H26:H33)</f>
        <v>18750.91</v>
      </c>
      <c r="I25" s="30"/>
      <c r="J25" s="1"/>
      <c r="K25" s="1"/>
      <c r="L25" s="1"/>
      <c r="M25" s="1"/>
      <c r="N25" s="1"/>
      <c r="O25" s="1"/>
      <c r="P25" s="1"/>
    </row>
    <row r="26" ht="25.5">
      <c r="A26" s="35" t="s">
        <v>67</v>
      </c>
      <c r="B26" s="25" t="s">
        <v>68</v>
      </c>
      <c r="C26" s="26" t="s">
        <v>69</v>
      </c>
      <c r="D26" s="26">
        <v>317.19999999999999</v>
      </c>
      <c r="E26" s="27">
        <v>317.19999999999999</v>
      </c>
      <c r="F26" s="28">
        <v>18.969999999999999</v>
      </c>
      <c r="G26" s="28">
        <f t="shared" ref="G26:G30" si="6">ROUND(D26*$F26,2)</f>
        <v>6017.2799999999997</v>
      </c>
      <c r="H26" s="29">
        <f t="shared" ref="H26:H30" si="7">ROUND(E26*$F26,2)</f>
        <v>6017.2799999999997</v>
      </c>
      <c r="I26" s="30" t="s">
        <v>70</v>
      </c>
      <c r="J26" s="1"/>
      <c r="K26" s="1"/>
      <c r="L26" s="1"/>
      <c r="M26" s="1"/>
      <c r="N26" s="1"/>
      <c r="O26" s="1"/>
      <c r="P26" s="1"/>
    </row>
    <row r="27" ht="25.5">
      <c r="A27" s="35" t="s">
        <v>71</v>
      </c>
      <c r="B27" s="25" t="s">
        <v>72</v>
      </c>
      <c r="C27" s="26" t="s">
        <v>69</v>
      </c>
      <c r="D27" s="26">
        <v>41.25</v>
      </c>
      <c r="E27" s="27">
        <v>41.25</v>
      </c>
      <c r="F27" s="28">
        <v>18.300000000000001</v>
      </c>
      <c r="G27" s="28">
        <f t="shared" si="6"/>
        <v>754.88</v>
      </c>
      <c r="H27" s="29">
        <f t="shared" si="7"/>
        <v>754.88</v>
      </c>
      <c r="I27" s="30" t="s">
        <v>70</v>
      </c>
      <c r="J27" s="1"/>
      <c r="K27" s="1"/>
      <c r="L27" s="1"/>
      <c r="M27" s="1"/>
      <c r="N27" s="1"/>
      <c r="O27" s="1"/>
      <c r="P27" s="1"/>
    </row>
    <row r="28" ht="23.25" customHeight="1">
      <c r="A28" s="35" t="s">
        <v>73</v>
      </c>
      <c r="B28" s="25" t="s">
        <v>74</v>
      </c>
      <c r="C28" s="26" t="s">
        <v>69</v>
      </c>
      <c r="D28" s="26">
        <v>366.94</v>
      </c>
      <c r="E28" s="32">
        <v>366.94</v>
      </c>
      <c r="F28" s="28">
        <v>16.420000000000002</v>
      </c>
      <c r="G28" s="28">
        <f t="shared" si="6"/>
        <v>6025.1500000000005</v>
      </c>
      <c r="H28" s="29">
        <f t="shared" si="7"/>
        <v>6025.1500000000005</v>
      </c>
      <c r="I28" s="30" t="s">
        <v>75</v>
      </c>
      <c r="J28" s="1"/>
      <c r="K28" s="1"/>
      <c r="L28" s="1"/>
      <c r="M28" s="1"/>
      <c r="N28" s="1"/>
      <c r="O28" s="1"/>
      <c r="P28" s="1"/>
    </row>
    <row r="29" ht="25.5">
      <c r="A29" s="35" t="s">
        <v>76</v>
      </c>
      <c r="B29" s="25" t="s">
        <v>77</v>
      </c>
      <c r="C29" s="26" t="s">
        <v>69</v>
      </c>
      <c r="D29" s="26">
        <v>225</v>
      </c>
      <c r="E29" s="32">
        <v>225</v>
      </c>
      <c r="F29" s="28">
        <v>13.99</v>
      </c>
      <c r="G29" s="28">
        <f t="shared" si="6"/>
        <v>3147.75</v>
      </c>
      <c r="H29" s="29">
        <f t="shared" si="7"/>
        <v>3147.75</v>
      </c>
      <c r="I29" s="30" t="s">
        <v>75</v>
      </c>
      <c r="J29" s="1"/>
      <c r="K29" s="1"/>
      <c r="L29" s="1"/>
      <c r="M29" s="1"/>
      <c r="N29" s="1"/>
      <c r="O29" s="1"/>
      <c r="P29" s="1"/>
    </row>
    <row r="30" ht="25.5">
      <c r="A30" s="35" t="s">
        <v>78</v>
      </c>
      <c r="B30" s="25" t="s">
        <v>79</v>
      </c>
      <c r="C30" s="26" t="s">
        <v>69</v>
      </c>
      <c r="D30" s="26">
        <v>134.38</v>
      </c>
      <c r="E30" s="32">
        <v>134.38</v>
      </c>
      <c r="F30" s="28">
        <v>20.879999999999999</v>
      </c>
      <c r="G30" s="28">
        <f t="shared" si="6"/>
        <v>2805.8499999999999</v>
      </c>
      <c r="H30" s="29">
        <f t="shared" si="7"/>
        <v>2805.8499999999999</v>
      </c>
      <c r="I30" s="30" t="s">
        <v>75</v>
      </c>
      <c r="J30" s="1"/>
      <c r="K30" s="1"/>
      <c r="L30" s="1"/>
      <c r="M30" s="1"/>
      <c r="N30" s="1"/>
      <c r="O30" s="1"/>
      <c r="P30" s="1"/>
    </row>
    <row r="31" ht="12.75">
      <c r="A31" s="2"/>
      <c r="B31" s="3"/>
      <c r="C31" s="4"/>
      <c r="D31" s="4"/>
      <c r="E31" s="4"/>
      <c r="F31" s="4"/>
      <c r="G31" s="4"/>
      <c r="H31" s="4"/>
      <c r="I31" s="1"/>
      <c r="J31" s="1"/>
      <c r="K31" s="1"/>
      <c r="L31" s="1"/>
      <c r="M31" s="1"/>
      <c r="N31" s="1"/>
      <c r="O31" s="1"/>
      <c r="P31" s="1"/>
    </row>
    <row r="32" ht="12.75">
      <c r="A32" s="2"/>
      <c r="B32" s="3"/>
      <c r="C32" s="4"/>
      <c r="D32" s="4"/>
      <c r="E32" s="4"/>
      <c r="F32" s="4"/>
      <c r="G32" s="4"/>
      <c r="H32" s="4"/>
      <c r="I32" s="1"/>
      <c r="J32" s="1"/>
      <c r="K32" s="1"/>
      <c r="L32" s="1"/>
      <c r="M32" s="1"/>
      <c r="N32" s="1"/>
      <c r="O32" s="1"/>
      <c r="P32" s="1"/>
    </row>
    <row r="33" ht="12.75">
      <c r="A33" s="2"/>
      <c r="B33" s="3"/>
      <c r="C33" s="4"/>
      <c r="D33" s="4"/>
      <c r="E33" s="4"/>
      <c r="F33" s="4"/>
      <c r="G33" s="4"/>
      <c r="H33" s="4"/>
      <c r="I33" s="1"/>
      <c r="J33" s="1"/>
      <c r="K33" s="1"/>
      <c r="L33" s="1"/>
      <c r="M33" s="1"/>
      <c r="N33" s="1"/>
      <c r="O33" s="1"/>
      <c r="P33" s="1"/>
    </row>
    <row r="34" ht="12.75">
      <c r="A34" s="2"/>
      <c r="B34" s="3"/>
      <c r="C34" s="4"/>
      <c r="D34" s="4"/>
      <c r="E34" s="4"/>
      <c r="F34" s="4"/>
      <c r="G34" s="4"/>
      <c r="H34" s="4"/>
      <c r="I34" s="1"/>
      <c r="J34" s="1"/>
      <c r="K34" s="1"/>
      <c r="L34" s="1"/>
      <c r="M34" s="1"/>
      <c r="N34" s="1"/>
      <c r="O34" s="1"/>
      <c r="P34" s="1"/>
    </row>
    <row r="35" ht="12.75">
      <c r="A35" s="2"/>
      <c r="B35" s="3"/>
      <c r="C35" s="4"/>
      <c r="D35" s="4"/>
      <c r="E35" s="4"/>
      <c r="F35" s="4"/>
      <c r="G35" s="4"/>
      <c r="H35" s="4"/>
      <c r="I35" s="1"/>
      <c r="J35" s="1"/>
      <c r="K35" s="1"/>
      <c r="L35" s="1"/>
      <c r="M35" s="1"/>
      <c r="N35" s="1"/>
      <c r="O35" s="1"/>
      <c r="P35" s="1"/>
    </row>
    <row r="36" ht="12.75">
      <c r="A36" s="2"/>
      <c r="B36" s="3"/>
      <c r="C36" s="4"/>
      <c r="D36" s="4"/>
      <c r="E36" s="4"/>
      <c r="F36" s="4"/>
      <c r="G36" s="4"/>
      <c r="H36" s="4"/>
      <c r="I36" s="1"/>
      <c r="J36" s="1"/>
      <c r="K36" s="1"/>
      <c r="L36" s="1"/>
      <c r="M36" s="1"/>
      <c r="N36" s="1"/>
      <c r="O36" s="1"/>
      <c r="P36" s="1"/>
    </row>
    <row r="37" ht="12.75">
      <c r="A37" s="2"/>
      <c r="B37" s="3"/>
      <c r="C37" s="4"/>
      <c r="D37" s="4"/>
      <c r="E37" s="4"/>
      <c r="F37" s="4"/>
      <c r="G37" s="4"/>
      <c r="H37" s="4"/>
      <c r="I37" s="1"/>
      <c r="J37" s="1"/>
      <c r="K37" s="1"/>
      <c r="L37" s="1"/>
      <c r="M37" s="1"/>
      <c r="N37" s="1"/>
      <c r="O37" s="1"/>
      <c r="P37" s="1"/>
    </row>
    <row r="38" ht="12.75">
      <c r="A38" s="2"/>
      <c r="B38" s="3"/>
      <c r="C38" s="4"/>
      <c r="D38" s="4"/>
      <c r="E38" s="4"/>
      <c r="F38" s="4"/>
      <c r="G38" s="4"/>
      <c r="H38" s="4"/>
      <c r="I38" s="1"/>
      <c r="J38" s="1"/>
      <c r="K38" s="1"/>
      <c r="L38" s="1"/>
      <c r="M38" s="1"/>
      <c r="N38" s="1"/>
      <c r="O38" s="1"/>
      <c r="P38" s="1"/>
    </row>
    <row r="39" ht="12.75">
      <c r="A39" s="2"/>
      <c r="B39" s="3"/>
      <c r="C39" s="4"/>
      <c r="D39" s="4"/>
      <c r="E39" s="4"/>
      <c r="F39" s="4"/>
      <c r="G39" s="4"/>
      <c r="H39" s="4"/>
      <c r="I39" s="1"/>
      <c r="J39" s="1"/>
      <c r="K39" s="1"/>
      <c r="L39" s="1"/>
      <c r="M39" s="1"/>
      <c r="N39" s="1"/>
      <c r="O39" s="1"/>
      <c r="P39" s="1"/>
    </row>
    <row r="40" ht="12.75">
      <c r="A40" s="2"/>
      <c r="B40" s="3"/>
      <c r="C40" s="4"/>
      <c r="D40" s="4"/>
      <c r="E40" s="4"/>
      <c r="F40" s="4"/>
      <c r="G40" s="4"/>
      <c r="H40" s="4"/>
      <c r="I40" s="1"/>
      <c r="J40" s="1"/>
      <c r="K40" s="1"/>
      <c r="L40" s="1"/>
      <c r="M40" s="1"/>
      <c r="N40" s="1"/>
      <c r="O40" s="1"/>
      <c r="P40" s="1"/>
    </row>
    <row r="41" ht="12.75">
      <c r="A41" s="2"/>
      <c r="B41" s="3"/>
      <c r="C41" s="4"/>
      <c r="D41" s="4"/>
      <c r="E41" s="4"/>
      <c r="F41" s="4"/>
      <c r="G41" s="4"/>
      <c r="H41" s="4"/>
      <c r="I41" s="1"/>
      <c r="J41" s="1"/>
      <c r="K41" s="1"/>
      <c r="L41" s="1"/>
      <c r="M41" s="1"/>
      <c r="N41" s="1"/>
      <c r="O41" s="1"/>
      <c r="P41" s="1"/>
    </row>
    <row r="42" ht="12.75">
      <c r="A42" s="2"/>
      <c r="B42" s="3"/>
      <c r="C42" s="4"/>
      <c r="D42" s="4"/>
      <c r="E42" s="4"/>
      <c r="F42" s="4"/>
      <c r="G42" s="4"/>
      <c r="H42" s="4"/>
      <c r="I42" s="1"/>
      <c r="J42" s="1"/>
      <c r="K42" s="1"/>
      <c r="L42" s="1"/>
      <c r="M42" s="1"/>
      <c r="N42" s="1"/>
      <c r="O42" s="1"/>
      <c r="P42" s="1"/>
    </row>
    <row r="43" ht="12.75">
      <c r="A43" s="2"/>
      <c r="B43" s="3"/>
      <c r="C43" s="4"/>
      <c r="D43" s="4"/>
      <c r="E43" s="4"/>
      <c r="F43" s="4"/>
      <c r="G43" s="4"/>
      <c r="H43" s="4"/>
      <c r="I43" s="1"/>
      <c r="J43" s="1"/>
      <c r="K43" s="1"/>
      <c r="L43" s="1"/>
      <c r="M43" s="1"/>
      <c r="N43" s="1"/>
      <c r="O43" s="1"/>
      <c r="P43" s="1"/>
    </row>
    <row r="44" ht="12.75">
      <c r="A44" s="2"/>
      <c r="B44" s="3"/>
      <c r="C44" s="4"/>
      <c r="D44" s="4"/>
      <c r="E44" s="4"/>
      <c r="F44" s="4"/>
      <c r="G44" s="4"/>
      <c r="H44" s="4"/>
      <c r="I44" s="1"/>
      <c r="J44" s="1"/>
      <c r="K44" s="1"/>
      <c r="L44" s="1"/>
      <c r="M44" s="1"/>
      <c r="N44" s="1"/>
      <c r="O44" s="1"/>
      <c r="P44" s="1"/>
    </row>
    <row r="45" ht="12.75">
      <c r="A45" s="2"/>
      <c r="B45" s="3"/>
      <c r="C45" s="4"/>
      <c r="D45" s="4"/>
      <c r="E45" s="4"/>
      <c r="F45" s="4"/>
      <c r="G45" s="4"/>
      <c r="H45" s="4"/>
      <c r="I45" s="1"/>
      <c r="J45" s="1"/>
      <c r="K45" s="1"/>
      <c r="L45" s="1"/>
      <c r="M45" s="1"/>
      <c r="N45" s="1"/>
      <c r="O45" s="1"/>
      <c r="P45" s="1"/>
    </row>
    <row r="46" ht="12.75">
      <c r="A46" s="2"/>
      <c r="B46" s="3"/>
      <c r="C46" s="4"/>
      <c r="D46" s="4"/>
      <c r="E46" s="4"/>
      <c r="F46" s="4"/>
      <c r="G46" s="4"/>
      <c r="H46" s="4"/>
      <c r="I46" s="1"/>
      <c r="J46" s="1"/>
      <c r="K46" s="1"/>
      <c r="L46" s="1"/>
      <c r="M46" s="1"/>
      <c r="N46" s="1"/>
      <c r="O46" s="1"/>
      <c r="P46" s="1"/>
    </row>
    <row r="47" ht="12.75">
      <c r="A47" s="2"/>
      <c r="B47" s="3"/>
      <c r="C47" s="4"/>
      <c r="D47" s="4"/>
      <c r="E47" s="4"/>
      <c r="F47" s="4"/>
      <c r="G47" s="4"/>
      <c r="H47" s="4"/>
      <c r="I47" s="1"/>
      <c r="J47" s="1"/>
      <c r="K47" s="1"/>
      <c r="L47" s="1"/>
      <c r="M47" s="1"/>
      <c r="N47" s="1"/>
      <c r="O47" s="1"/>
      <c r="P47" s="1"/>
    </row>
    <row r="48" ht="12.75">
      <c r="A48" s="2"/>
      <c r="B48" s="3"/>
      <c r="C48" s="4"/>
      <c r="D48" s="4"/>
      <c r="E48" s="4"/>
      <c r="F48" s="4"/>
      <c r="G48" s="4"/>
      <c r="H48" s="4"/>
      <c r="I48" s="1"/>
      <c r="J48" s="1"/>
      <c r="K48" s="1"/>
      <c r="L48" s="1"/>
      <c r="M48" s="1"/>
      <c r="N48" s="1"/>
      <c r="O48" s="1"/>
      <c r="P48" s="1"/>
    </row>
    <row r="49" ht="12.75">
      <c r="A49" s="2"/>
      <c r="B49" s="3"/>
      <c r="C49" s="4"/>
      <c r="D49" s="4"/>
      <c r="E49" s="4"/>
      <c r="F49" s="4"/>
      <c r="G49" s="4"/>
      <c r="H49" s="4"/>
      <c r="I49" s="1"/>
      <c r="J49" s="1"/>
      <c r="K49" s="1"/>
      <c r="L49" s="1"/>
      <c r="M49" s="1"/>
      <c r="N49" s="1"/>
      <c r="O49" s="1"/>
      <c r="P49" s="1"/>
    </row>
    <row r="50" ht="12.75">
      <c r="A50" s="2"/>
      <c r="B50" s="3"/>
      <c r="C50" s="4"/>
      <c r="D50" s="4"/>
      <c r="E50" s="4"/>
      <c r="F50" s="4"/>
      <c r="G50" s="4"/>
      <c r="H50" s="4"/>
      <c r="I50" s="1"/>
      <c r="J50" s="1"/>
      <c r="K50" s="1"/>
      <c r="L50" s="1"/>
      <c r="M50" s="1"/>
      <c r="N50" s="1"/>
      <c r="O50" s="1"/>
      <c r="P50" s="1"/>
    </row>
    <row r="51" ht="12.75">
      <c r="A51" s="2"/>
      <c r="B51" s="3"/>
      <c r="C51" s="4"/>
      <c r="D51" s="4"/>
      <c r="E51" s="4"/>
      <c r="F51" s="4"/>
      <c r="G51" s="4"/>
      <c r="H51" s="4"/>
      <c r="I51" s="1"/>
      <c r="J51" s="1"/>
      <c r="K51" s="1"/>
      <c r="L51" s="1"/>
      <c r="M51" s="1"/>
      <c r="N51" s="1"/>
      <c r="O51" s="1"/>
      <c r="P51" s="1"/>
    </row>
    <row r="52" ht="12.75">
      <c r="A52" s="2"/>
      <c r="B52" s="3"/>
      <c r="C52" s="4"/>
      <c r="D52" s="4"/>
      <c r="E52" s="4"/>
      <c r="F52" s="4"/>
      <c r="G52" s="4"/>
      <c r="H52" s="4"/>
      <c r="I52" s="1"/>
      <c r="J52" s="1"/>
      <c r="K52" s="1"/>
      <c r="L52" s="1"/>
      <c r="M52" s="1"/>
      <c r="N52" s="1"/>
      <c r="O52" s="1"/>
      <c r="P52" s="1"/>
    </row>
    <row r="53" ht="12.75">
      <c r="A53" s="2"/>
      <c r="B53" s="3"/>
      <c r="C53" s="4"/>
      <c r="D53" s="4"/>
      <c r="E53" s="4"/>
      <c r="F53" s="4"/>
      <c r="G53" s="4"/>
      <c r="H53" s="4"/>
      <c r="I53" s="1"/>
      <c r="J53" s="1"/>
      <c r="K53" s="1"/>
      <c r="L53" s="1"/>
      <c r="M53" s="1"/>
      <c r="N53" s="1"/>
      <c r="O53" s="1"/>
      <c r="P53" s="1"/>
    </row>
    <row r="54" ht="12.75">
      <c r="A54" s="2"/>
      <c r="B54" s="3"/>
      <c r="C54" s="4"/>
      <c r="D54" s="4"/>
      <c r="E54" s="4"/>
      <c r="F54" s="4"/>
      <c r="G54" s="4"/>
      <c r="H54" s="4"/>
      <c r="I54" s="1"/>
      <c r="J54" s="1"/>
      <c r="K54" s="1"/>
      <c r="L54" s="1"/>
      <c r="M54" s="1"/>
      <c r="N54" s="1"/>
      <c r="O54" s="1"/>
      <c r="P54" s="1"/>
    </row>
    <row r="55" ht="12.75">
      <c r="A55" s="2"/>
      <c r="B55" s="3"/>
      <c r="C55" s="4"/>
      <c r="D55" s="4"/>
      <c r="E55" s="4"/>
      <c r="F55" s="4"/>
      <c r="G55" s="4"/>
      <c r="H55" s="4"/>
      <c r="I55" s="1"/>
      <c r="J55" s="1"/>
      <c r="K55" s="1"/>
      <c r="L55" s="1"/>
      <c r="M55" s="1"/>
      <c r="N55" s="1"/>
      <c r="O55" s="1"/>
      <c r="P55" s="1"/>
    </row>
    <row r="56" ht="12.75">
      <c r="A56" s="2"/>
      <c r="B56" s="3"/>
      <c r="C56" s="4"/>
      <c r="D56" s="4"/>
      <c r="E56" s="4"/>
      <c r="F56" s="4"/>
      <c r="G56" s="4"/>
      <c r="H56" s="4"/>
      <c r="I56" s="1"/>
      <c r="J56" s="1"/>
      <c r="K56" s="1"/>
      <c r="L56" s="1"/>
      <c r="M56" s="1"/>
      <c r="N56" s="1"/>
      <c r="O56" s="1"/>
      <c r="P56" s="1"/>
    </row>
    <row r="57" ht="12.75">
      <c r="A57" s="2"/>
      <c r="B57" s="3"/>
      <c r="C57" s="4"/>
      <c r="D57" s="4"/>
      <c r="E57" s="4"/>
      <c r="F57" s="4"/>
      <c r="G57" s="4"/>
      <c r="H57" s="4"/>
      <c r="I57" s="1"/>
      <c r="J57" s="1"/>
      <c r="K57" s="1"/>
      <c r="L57" s="1"/>
      <c r="M57" s="1"/>
      <c r="N57" s="1"/>
      <c r="O57" s="1"/>
      <c r="P57" s="1"/>
    </row>
    <row r="58" ht="12.75">
      <c r="A58" s="2"/>
      <c r="B58" s="3"/>
      <c r="C58" s="4"/>
      <c r="D58" s="4"/>
      <c r="E58" s="4"/>
      <c r="F58" s="4"/>
      <c r="G58" s="4"/>
      <c r="H58" s="4"/>
      <c r="I58" s="1"/>
      <c r="J58" s="1"/>
      <c r="K58" s="1"/>
      <c r="L58" s="1"/>
      <c r="M58" s="1"/>
      <c r="N58" s="1"/>
      <c r="O58" s="1"/>
      <c r="P58" s="1"/>
    </row>
    <row r="59" ht="12.75">
      <c r="A59" s="2"/>
      <c r="B59" s="3"/>
      <c r="C59" s="4"/>
      <c r="D59" s="4"/>
      <c r="E59" s="4"/>
      <c r="F59" s="4"/>
      <c r="G59" s="4"/>
      <c r="H59" s="4"/>
      <c r="I59" s="1"/>
      <c r="J59" s="1"/>
      <c r="K59" s="1"/>
      <c r="L59" s="1"/>
      <c r="M59" s="1"/>
      <c r="N59" s="1"/>
      <c r="O59" s="1"/>
      <c r="P59" s="1"/>
    </row>
    <row r="60" ht="12.75">
      <c r="A60" s="2"/>
      <c r="B60" s="3"/>
      <c r="C60" s="4"/>
      <c r="D60" s="4"/>
      <c r="E60" s="4"/>
      <c r="F60" s="4"/>
      <c r="G60" s="4"/>
      <c r="H60" s="4"/>
      <c r="I60" s="1"/>
      <c r="J60" s="1"/>
      <c r="K60" s="1"/>
      <c r="L60" s="1"/>
      <c r="M60" s="1"/>
      <c r="N60" s="1"/>
      <c r="O60" s="1"/>
      <c r="P60" s="1"/>
    </row>
    <row r="61" ht="12.75">
      <c r="A61" s="2"/>
      <c r="B61" s="3"/>
      <c r="C61" s="4"/>
      <c r="D61" s="4"/>
      <c r="E61" s="4"/>
      <c r="F61" s="4"/>
      <c r="G61" s="4"/>
      <c r="H61" s="4"/>
      <c r="I61" s="1"/>
      <c r="J61" s="1"/>
      <c r="K61" s="1"/>
      <c r="L61" s="1"/>
      <c r="M61" s="1"/>
      <c r="N61" s="1"/>
      <c r="O61" s="1"/>
      <c r="P61" s="1"/>
    </row>
    <row r="62" ht="12.75">
      <c r="A62" s="2"/>
      <c r="B62" s="3"/>
      <c r="C62" s="4"/>
      <c r="D62" s="4"/>
      <c r="E62" s="4"/>
      <c r="F62" s="4"/>
      <c r="G62" s="4"/>
      <c r="H62" s="4"/>
      <c r="I62" s="1"/>
      <c r="J62" s="1"/>
      <c r="K62" s="1"/>
      <c r="L62" s="1"/>
      <c r="M62" s="1"/>
      <c r="N62" s="1"/>
      <c r="O62" s="1"/>
      <c r="P62" s="1"/>
    </row>
    <row r="63" ht="12.75">
      <c r="A63" s="2"/>
      <c r="B63" s="3"/>
      <c r="C63" s="4"/>
      <c r="D63" s="4"/>
      <c r="E63" s="4"/>
      <c r="F63" s="4"/>
      <c r="G63" s="4"/>
      <c r="H63" s="4"/>
      <c r="I63" s="1"/>
      <c r="J63" s="1"/>
      <c r="K63" s="1"/>
      <c r="L63" s="1"/>
      <c r="M63" s="1"/>
      <c r="N63" s="1"/>
      <c r="O63" s="1"/>
      <c r="P63" s="1"/>
    </row>
    <row r="64" ht="12.75">
      <c r="A64" s="2"/>
      <c r="B64" s="3"/>
      <c r="C64" s="4"/>
      <c r="D64" s="4"/>
      <c r="E64" s="4"/>
      <c r="F64" s="4"/>
      <c r="G64" s="4"/>
      <c r="H64" s="4"/>
      <c r="I64" s="1"/>
      <c r="J64" s="1"/>
      <c r="K64" s="1"/>
      <c r="L64" s="1"/>
      <c r="M64" s="1"/>
      <c r="N64" s="1"/>
      <c r="O64" s="1"/>
      <c r="P64" s="1"/>
    </row>
    <row r="65" ht="12.75">
      <c r="A65" s="2"/>
      <c r="B65" s="3"/>
      <c r="C65" s="4"/>
      <c r="D65" s="4"/>
      <c r="E65" s="4"/>
      <c r="F65" s="4"/>
      <c r="G65" s="4"/>
      <c r="H65" s="4"/>
      <c r="I65" s="1"/>
      <c r="J65" s="1"/>
      <c r="K65" s="1"/>
      <c r="L65" s="1"/>
      <c r="M65" s="1"/>
      <c r="N65" s="1"/>
      <c r="O65" s="1"/>
      <c r="P65" s="1"/>
    </row>
    <row r="66" ht="12.75">
      <c r="A66" s="2"/>
      <c r="B66" s="3"/>
      <c r="C66" s="4"/>
      <c r="D66" s="4"/>
      <c r="E66" s="4"/>
      <c r="F66" s="4"/>
      <c r="G66" s="4"/>
      <c r="H66" s="4"/>
      <c r="I66" s="1"/>
      <c r="J66" s="1"/>
      <c r="K66" s="1"/>
      <c r="L66" s="1"/>
      <c r="M66" s="1"/>
      <c r="N66" s="1"/>
      <c r="O66" s="1"/>
      <c r="P66" s="1"/>
    </row>
    <row r="67" ht="12.75">
      <c r="A67" s="2"/>
      <c r="B67" s="3"/>
      <c r="C67" s="4"/>
      <c r="D67" s="4"/>
      <c r="E67" s="4"/>
      <c r="F67" s="4"/>
      <c r="G67" s="4"/>
      <c r="H67" s="4"/>
      <c r="I67" s="1"/>
      <c r="J67" s="1"/>
      <c r="K67" s="1"/>
      <c r="L67" s="1"/>
      <c r="M67" s="1"/>
      <c r="N67" s="1"/>
      <c r="O67" s="1"/>
      <c r="P67" s="1"/>
    </row>
    <row r="68" ht="12.75">
      <c r="A68" s="2"/>
      <c r="B68" s="3"/>
      <c r="C68" s="4"/>
      <c r="D68" s="4"/>
      <c r="E68" s="4"/>
      <c r="F68" s="4"/>
      <c r="G68" s="4"/>
      <c r="H68" s="4"/>
      <c r="I68" s="1"/>
      <c r="J68" s="1"/>
      <c r="K68" s="1"/>
      <c r="L68" s="1"/>
      <c r="M68" s="1"/>
      <c r="N68" s="1"/>
      <c r="O68" s="1"/>
      <c r="P68" s="1"/>
    </row>
    <row r="69" ht="12.75">
      <c r="A69" s="2"/>
      <c r="B69" s="3"/>
      <c r="C69" s="4"/>
      <c r="D69" s="4"/>
      <c r="E69" s="4"/>
      <c r="F69" s="4"/>
      <c r="G69" s="4"/>
      <c r="H69" s="4"/>
      <c r="I69" s="1"/>
      <c r="J69" s="1"/>
      <c r="K69" s="1"/>
      <c r="L69" s="1"/>
      <c r="M69" s="1"/>
      <c r="N69" s="1"/>
      <c r="O69" s="1"/>
      <c r="P69" s="1"/>
    </row>
    <row r="70" ht="12.75">
      <c r="A70" s="2"/>
      <c r="B70" s="3"/>
      <c r="C70" s="4"/>
      <c r="D70" s="4"/>
      <c r="E70" s="4"/>
      <c r="F70" s="4"/>
      <c r="G70" s="4"/>
      <c r="H70" s="4"/>
      <c r="I70" s="1"/>
      <c r="J70" s="1"/>
      <c r="K70" s="1"/>
      <c r="L70" s="1"/>
      <c r="M70" s="1"/>
      <c r="N70" s="1"/>
      <c r="O70" s="1"/>
      <c r="P70" s="1"/>
    </row>
    <row r="71" ht="12.75">
      <c r="A71" s="2"/>
      <c r="B71" s="3"/>
      <c r="C71" s="4"/>
      <c r="D71" s="4"/>
      <c r="E71" s="4"/>
      <c r="F71" s="4"/>
      <c r="G71" s="4"/>
      <c r="H71" s="4"/>
      <c r="I71" s="1"/>
      <c r="J71" s="1"/>
      <c r="K71" s="1"/>
      <c r="L71" s="1"/>
      <c r="M71" s="1"/>
      <c r="N71" s="1"/>
      <c r="O71" s="1"/>
      <c r="P71" s="1"/>
    </row>
    <row r="72" ht="12.75">
      <c r="A72" s="2"/>
      <c r="B72" s="3"/>
      <c r="C72" s="4"/>
      <c r="D72" s="4"/>
      <c r="E72" s="4"/>
      <c r="F72" s="4"/>
      <c r="G72" s="4"/>
      <c r="H72" s="4"/>
      <c r="I72" s="1"/>
      <c r="J72" s="1"/>
      <c r="K72" s="1"/>
      <c r="L72" s="1"/>
      <c r="M72" s="1"/>
      <c r="N72" s="1"/>
      <c r="O72" s="1"/>
      <c r="P72" s="1"/>
    </row>
    <row r="73" ht="12.75">
      <c r="A73" s="2"/>
      <c r="B73" s="3"/>
      <c r="C73" s="4"/>
      <c r="D73" s="4"/>
      <c r="E73" s="4"/>
      <c r="F73" s="4"/>
      <c r="G73" s="4"/>
      <c r="H73" s="4"/>
      <c r="I73" s="1"/>
      <c r="J73" s="1"/>
      <c r="K73" s="1"/>
      <c r="L73" s="1"/>
      <c r="M73" s="1"/>
      <c r="N73" s="1"/>
      <c r="O73" s="1"/>
      <c r="P73" s="1"/>
    </row>
    <row r="74" ht="12.75">
      <c r="A74" s="2"/>
      <c r="B74" s="3"/>
      <c r="C74" s="4"/>
      <c r="D74" s="4"/>
      <c r="E74" s="4"/>
      <c r="F74" s="4"/>
      <c r="G74" s="4"/>
      <c r="H74" s="4"/>
      <c r="I74" s="1"/>
      <c r="J74" s="1"/>
      <c r="K74" s="1"/>
      <c r="L74" s="1"/>
      <c r="M74" s="1"/>
      <c r="N74" s="1"/>
      <c r="O74" s="1"/>
      <c r="P74" s="1"/>
    </row>
    <row r="75" ht="12.75">
      <c r="A75" s="2"/>
      <c r="B75" s="3"/>
      <c r="C75" s="4"/>
      <c r="D75" s="4"/>
      <c r="E75" s="4"/>
      <c r="F75" s="4"/>
      <c r="G75" s="4"/>
      <c r="H75" s="4"/>
      <c r="I75" s="1"/>
      <c r="J75" s="1"/>
      <c r="K75" s="1"/>
      <c r="L75" s="1"/>
      <c r="M75" s="1"/>
      <c r="N75" s="1"/>
      <c r="O75" s="1"/>
      <c r="P75" s="1"/>
    </row>
    <row r="76" ht="12.75">
      <c r="A76" s="2"/>
      <c r="B76" s="3"/>
      <c r="C76" s="4"/>
      <c r="D76" s="4"/>
      <c r="E76" s="4"/>
      <c r="F76" s="4"/>
      <c r="G76" s="4"/>
      <c r="H76" s="4"/>
      <c r="I76" s="1"/>
      <c r="J76" s="1"/>
      <c r="K76" s="1"/>
      <c r="L76" s="1"/>
      <c r="M76" s="1"/>
      <c r="N76" s="1"/>
      <c r="O76" s="1"/>
      <c r="P76" s="1"/>
    </row>
    <row r="77" ht="12.75">
      <c r="A77" s="2"/>
      <c r="B77" s="3"/>
      <c r="C77" s="4"/>
      <c r="D77" s="4"/>
      <c r="E77" s="4"/>
      <c r="F77" s="4"/>
      <c r="G77" s="4"/>
      <c r="H77" s="4"/>
      <c r="I77" s="1"/>
      <c r="J77" s="1"/>
      <c r="K77" s="1"/>
      <c r="L77" s="1"/>
      <c r="M77" s="1"/>
      <c r="N77" s="1"/>
      <c r="O77" s="1"/>
      <c r="P77" s="1"/>
    </row>
    <row r="78" ht="12.75">
      <c r="A78" s="2"/>
      <c r="B78" s="3"/>
      <c r="C78" s="4"/>
      <c r="D78" s="4"/>
      <c r="E78" s="4"/>
      <c r="F78" s="4"/>
      <c r="G78" s="4"/>
      <c r="H78" s="4"/>
      <c r="I78" s="1"/>
      <c r="J78" s="1"/>
      <c r="K78" s="1"/>
      <c r="L78" s="1"/>
      <c r="M78" s="1"/>
      <c r="N78" s="1"/>
      <c r="O78" s="1"/>
      <c r="P78" s="1"/>
    </row>
    <row r="79" ht="12.75">
      <c r="A79" s="2"/>
      <c r="B79" s="3"/>
      <c r="C79" s="4"/>
      <c r="D79" s="4"/>
      <c r="E79" s="4"/>
      <c r="F79" s="4"/>
      <c r="G79" s="4"/>
      <c r="H79" s="4"/>
      <c r="I79" s="1"/>
      <c r="J79" s="1"/>
      <c r="K79" s="1"/>
      <c r="L79" s="1"/>
      <c r="M79" s="1"/>
      <c r="N79" s="1"/>
      <c r="O79" s="1"/>
      <c r="P79" s="1"/>
    </row>
    <row r="80" ht="12.75">
      <c r="A80" s="2"/>
      <c r="B80" s="3"/>
      <c r="C80" s="4"/>
      <c r="D80" s="4"/>
      <c r="E80" s="4"/>
      <c r="F80" s="4"/>
      <c r="G80" s="4"/>
      <c r="H80" s="4"/>
      <c r="I80" s="1"/>
      <c r="J80" s="1"/>
      <c r="K80" s="1"/>
      <c r="L80" s="1"/>
      <c r="M80" s="1"/>
      <c r="N80" s="1"/>
      <c r="O80" s="1"/>
      <c r="P80" s="1"/>
    </row>
    <row r="81" ht="12.75">
      <c r="A81" s="2"/>
      <c r="B81" s="3"/>
      <c r="C81" s="4"/>
      <c r="D81" s="4"/>
      <c r="E81" s="4"/>
      <c r="F81" s="4"/>
      <c r="G81" s="4"/>
      <c r="H81" s="4"/>
      <c r="I81" s="1"/>
      <c r="J81" s="1"/>
      <c r="K81" s="1"/>
      <c r="L81" s="1"/>
      <c r="M81" s="1"/>
      <c r="N81" s="1"/>
      <c r="O81" s="1"/>
      <c r="P81" s="1"/>
    </row>
    <row r="82" ht="12.75">
      <c r="A82" s="2"/>
      <c r="B82" s="3"/>
      <c r="C82" s="4"/>
      <c r="D82" s="4"/>
      <c r="E82" s="4"/>
      <c r="F82" s="4"/>
      <c r="G82" s="4"/>
      <c r="H82" s="4"/>
      <c r="I82" s="1"/>
      <c r="J82" s="1"/>
      <c r="K82" s="1"/>
      <c r="L82" s="1"/>
      <c r="M82" s="1"/>
      <c r="N82" s="1"/>
      <c r="O82" s="1"/>
      <c r="P82" s="1"/>
    </row>
    <row r="83" ht="12.75">
      <c r="A83" s="2"/>
      <c r="B83" s="3"/>
      <c r="C83" s="4"/>
      <c r="D83" s="4"/>
      <c r="E83" s="4"/>
      <c r="F83" s="4"/>
      <c r="G83" s="4"/>
      <c r="H83" s="4"/>
      <c r="I83" s="1"/>
      <c r="J83" s="1"/>
      <c r="K83" s="1"/>
      <c r="L83" s="1"/>
      <c r="M83" s="1"/>
      <c r="N83" s="1"/>
      <c r="O83" s="1"/>
      <c r="P83" s="1"/>
    </row>
    <row r="84" ht="12.75">
      <c r="A84" s="2"/>
      <c r="B84" s="3"/>
      <c r="C84" s="4"/>
      <c r="D84" s="4"/>
      <c r="E84" s="4"/>
      <c r="F84" s="4"/>
      <c r="G84" s="4"/>
      <c r="H84" s="4"/>
      <c r="I84" s="1"/>
      <c r="J84" s="1"/>
      <c r="K84" s="1"/>
      <c r="L84" s="1"/>
      <c r="M84" s="1"/>
      <c r="N84" s="1"/>
      <c r="O84" s="1"/>
      <c r="P84" s="1"/>
    </row>
    <row r="85" ht="12.75">
      <c r="A85" s="2"/>
      <c r="B85" s="3"/>
      <c r="C85" s="4"/>
      <c r="D85" s="4"/>
      <c r="E85" s="4"/>
      <c r="F85" s="4"/>
      <c r="G85" s="4"/>
      <c r="H85" s="4"/>
      <c r="I85" s="1"/>
      <c r="J85" s="1"/>
      <c r="K85" s="1"/>
      <c r="L85" s="1"/>
      <c r="M85" s="1"/>
      <c r="N85" s="1"/>
      <c r="O85" s="1"/>
      <c r="P85" s="1"/>
    </row>
    <row r="86" ht="12.75">
      <c r="A86" s="2"/>
      <c r="B86" s="3"/>
      <c r="C86" s="4"/>
      <c r="D86" s="4"/>
      <c r="E86" s="4"/>
      <c r="F86" s="4"/>
      <c r="G86" s="4"/>
      <c r="H86" s="4"/>
      <c r="I86" s="1"/>
      <c r="J86" s="1"/>
      <c r="K86" s="1"/>
      <c r="L86" s="1"/>
      <c r="M86" s="1"/>
      <c r="N86" s="1"/>
      <c r="O86" s="1"/>
      <c r="P86" s="1"/>
    </row>
    <row r="87" ht="12.75">
      <c r="A87" s="2"/>
      <c r="B87" s="3"/>
      <c r="C87" s="4"/>
      <c r="D87" s="4"/>
      <c r="E87" s="4"/>
      <c r="F87" s="4"/>
      <c r="G87" s="4"/>
      <c r="H87" s="4"/>
      <c r="I87" s="1"/>
      <c r="J87" s="1"/>
      <c r="K87" s="1"/>
      <c r="L87" s="1"/>
      <c r="M87" s="1"/>
      <c r="N87" s="1"/>
      <c r="O87" s="1"/>
      <c r="P87" s="1"/>
    </row>
    <row r="88" ht="12.75">
      <c r="A88" s="2"/>
      <c r="B88" s="3"/>
      <c r="C88" s="4"/>
      <c r="D88" s="4"/>
      <c r="E88" s="4"/>
      <c r="F88" s="4"/>
      <c r="G88" s="4"/>
      <c r="H88" s="4"/>
      <c r="I88" s="1"/>
      <c r="J88" s="1"/>
      <c r="K88" s="1"/>
      <c r="L88" s="1"/>
      <c r="M88" s="1"/>
      <c r="N88" s="1"/>
      <c r="O88" s="1"/>
      <c r="P88" s="1"/>
    </row>
    <row r="89" ht="12.75">
      <c r="A89" s="2"/>
      <c r="B89" s="3"/>
      <c r="C89" s="4"/>
      <c r="D89" s="4"/>
      <c r="E89" s="4"/>
      <c r="F89" s="4"/>
      <c r="G89" s="4"/>
      <c r="H89" s="4"/>
      <c r="I89" s="1"/>
      <c r="J89" s="1"/>
      <c r="K89" s="1"/>
      <c r="L89" s="1"/>
      <c r="M89" s="1"/>
      <c r="N89" s="1"/>
      <c r="O89" s="1"/>
      <c r="P89" s="1"/>
    </row>
    <row r="90" ht="12.75">
      <c r="A90" s="2"/>
      <c r="B90" s="3"/>
      <c r="C90" s="4"/>
      <c r="D90" s="4"/>
      <c r="E90" s="4"/>
      <c r="F90" s="4"/>
      <c r="G90" s="4"/>
      <c r="H90" s="4"/>
      <c r="I90" s="1"/>
      <c r="J90" s="1"/>
      <c r="K90" s="1"/>
      <c r="L90" s="1"/>
      <c r="M90" s="1"/>
      <c r="N90" s="1"/>
      <c r="O90" s="1"/>
      <c r="P90" s="1"/>
    </row>
    <row r="91" ht="12.75">
      <c r="A91" s="2"/>
      <c r="B91" s="3"/>
      <c r="C91" s="4"/>
      <c r="D91" s="4"/>
      <c r="E91" s="4"/>
      <c r="F91" s="4"/>
      <c r="G91" s="4"/>
      <c r="H91" s="4"/>
      <c r="I91" s="1"/>
      <c r="J91" s="1"/>
      <c r="K91" s="1"/>
      <c r="L91" s="1"/>
      <c r="M91" s="1"/>
      <c r="N91" s="1"/>
      <c r="O91" s="1"/>
      <c r="P91" s="1"/>
    </row>
    <row r="92" ht="12.75">
      <c r="A92" s="2"/>
      <c r="B92" s="3"/>
      <c r="C92" s="4"/>
      <c r="D92" s="4"/>
      <c r="E92" s="4"/>
      <c r="F92" s="4"/>
      <c r="G92" s="4"/>
      <c r="H92" s="4"/>
      <c r="I92" s="1"/>
      <c r="J92" s="1"/>
      <c r="K92" s="1"/>
      <c r="L92" s="1"/>
      <c r="M92" s="1"/>
      <c r="N92" s="1"/>
      <c r="O92" s="1"/>
      <c r="P92" s="1"/>
    </row>
    <row r="93" ht="12.75">
      <c r="A93" s="2"/>
      <c r="B93" s="3"/>
      <c r="C93" s="4"/>
      <c r="D93" s="4"/>
      <c r="E93" s="4"/>
      <c r="F93" s="4"/>
      <c r="G93" s="4"/>
      <c r="H93" s="4"/>
      <c r="I93" s="1"/>
      <c r="J93" s="1"/>
      <c r="K93" s="1"/>
      <c r="L93" s="1"/>
      <c r="M93" s="1"/>
      <c r="N93" s="1"/>
      <c r="O93" s="1"/>
      <c r="P93" s="1"/>
    </row>
    <row r="94" ht="12.75">
      <c r="A94" s="2"/>
      <c r="B94" s="3"/>
      <c r="C94" s="4"/>
      <c r="D94" s="4"/>
      <c r="E94" s="4"/>
      <c r="F94" s="4"/>
      <c r="G94" s="4"/>
      <c r="H94" s="4"/>
      <c r="I94" s="1"/>
      <c r="J94" s="1"/>
      <c r="K94" s="1"/>
      <c r="L94" s="1"/>
      <c r="M94" s="1"/>
      <c r="N94" s="1"/>
      <c r="O94" s="1"/>
      <c r="P94" s="1"/>
    </row>
    <row r="95" ht="12.75">
      <c r="A95" s="2"/>
      <c r="B95" s="3"/>
      <c r="C95" s="4"/>
      <c r="D95" s="4"/>
      <c r="E95" s="4"/>
      <c r="F95" s="4"/>
      <c r="G95" s="4"/>
      <c r="H95" s="4"/>
      <c r="I95" s="1"/>
      <c r="J95" s="1"/>
      <c r="K95" s="1"/>
      <c r="L95" s="1"/>
      <c r="M95" s="1"/>
      <c r="N95" s="1"/>
      <c r="O95" s="1"/>
      <c r="P95" s="1"/>
    </row>
    <row r="96" ht="12.75">
      <c r="A96" s="2"/>
      <c r="B96" s="3"/>
      <c r="C96" s="4"/>
      <c r="D96" s="4"/>
      <c r="E96" s="4"/>
      <c r="F96" s="4"/>
      <c r="G96" s="4"/>
      <c r="H96" s="4"/>
      <c r="I96" s="1"/>
      <c r="J96" s="1"/>
      <c r="K96" s="1"/>
      <c r="L96" s="1"/>
      <c r="M96" s="1"/>
      <c r="N96" s="1"/>
      <c r="O96" s="1"/>
      <c r="P96" s="1"/>
    </row>
    <row r="97" ht="12.75">
      <c r="A97" s="2"/>
      <c r="B97" s="3"/>
      <c r="C97" s="4"/>
      <c r="D97" s="4"/>
      <c r="E97" s="4"/>
      <c r="F97" s="4"/>
      <c r="G97" s="4"/>
      <c r="H97" s="4"/>
      <c r="I97" s="1"/>
      <c r="J97" s="1"/>
      <c r="K97" s="1"/>
      <c r="L97" s="1"/>
      <c r="M97" s="1"/>
      <c r="N97" s="1"/>
      <c r="O97" s="1"/>
      <c r="P97" s="1"/>
    </row>
    <row r="98" ht="12.75">
      <c r="A98" s="2"/>
      <c r="B98" s="3"/>
      <c r="C98" s="4"/>
      <c r="D98" s="4"/>
      <c r="E98" s="4"/>
      <c r="F98" s="4"/>
      <c r="G98" s="4"/>
      <c r="H98" s="4"/>
      <c r="I98" s="1"/>
      <c r="J98" s="1"/>
      <c r="K98" s="1"/>
      <c r="L98" s="1"/>
      <c r="M98" s="1"/>
      <c r="N98" s="1"/>
      <c r="O98" s="1"/>
      <c r="P98" s="1"/>
    </row>
    <row r="99" ht="12.75">
      <c r="A99" s="2"/>
      <c r="B99" s="3"/>
      <c r="C99" s="4"/>
      <c r="D99" s="4"/>
      <c r="E99" s="4"/>
      <c r="F99" s="4"/>
      <c r="G99" s="4"/>
      <c r="H99" s="4"/>
      <c r="I99" s="1"/>
      <c r="J99" s="1"/>
      <c r="K99" s="1"/>
      <c r="L99" s="1"/>
      <c r="M99" s="1"/>
      <c r="N99" s="1"/>
      <c r="O99" s="1"/>
      <c r="P99" s="1"/>
    </row>
    <row r="100" ht="12.75">
      <c r="A100" s="2"/>
      <c r="B100" s="3"/>
      <c r="C100" s="4"/>
      <c r="D100" s="4"/>
      <c r="E100" s="4"/>
      <c r="F100" s="4"/>
      <c r="G100" s="4"/>
      <c r="H100" s="4"/>
      <c r="I100" s="1"/>
      <c r="J100" s="1"/>
      <c r="K100" s="1"/>
      <c r="L100" s="1"/>
      <c r="M100" s="1"/>
      <c r="N100" s="1"/>
      <c r="O100" s="1"/>
      <c r="P100" s="1"/>
    </row>
    <row r="101" ht="12.75">
      <c r="A101" s="2"/>
      <c r="B101" s="3"/>
      <c r="C101" s="4"/>
      <c r="D101" s="4"/>
      <c r="E101" s="4"/>
      <c r="F101" s="4"/>
      <c r="G101" s="4"/>
      <c r="H101" s="4"/>
      <c r="I101" s="1"/>
      <c r="J101" s="1"/>
      <c r="K101" s="1"/>
      <c r="L101" s="1"/>
      <c r="M101" s="1"/>
      <c r="N101" s="1"/>
      <c r="O101" s="1"/>
      <c r="P101" s="1"/>
    </row>
    <row r="102" ht="12.75">
      <c r="A102" s="2"/>
      <c r="B102" s="3"/>
      <c r="C102" s="4"/>
      <c r="D102" s="4"/>
      <c r="E102" s="4"/>
      <c r="F102" s="4"/>
      <c r="G102" s="4"/>
      <c r="H102" s="4"/>
      <c r="I102" s="1"/>
      <c r="J102" s="1"/>
      <c r="K102" s="1"/>
      <c r="L102" s="1"/>
      <c r="M102" s="1"/>
      <c r="N102" s="1"/>
      <c r="O102" s="1"/>
      <c r="P102" s="1"/>
    </row>
    <row r="103" ht="12.75">
      <c r="A103" s="2"/>
      <c r="B103" s="3"/>
      <c r="C103" s="4"/>
      <c r="D103" s="4"/>
      <c r="E103" s="4"/>
      <c r="F103" s="4"/>
      <c r="G103" s="4"/>
      <c r="H103" s="4"/>
      <c r="I103" s="1"/>
      <c r="J103" s="1"/>
      <c r="K103" s="1"/>
      <c r="L103" s="1"/>
      <c r="M103" s="1"/>
      <c r="N103" s="1"/>
      <c r="O103" s="1"/>
      <c r="P103" s="1"/>
    </row>
    <row r="104" ht="12.75">
      <c r="A104" s="2"/>
      <c r="B104" s="3"/>
      <c r="C104" s="4"/>
      <c r="D104" s="4"/>
      <c r="E104" s="4"/>
      <c r="F104" s="4"/>
      <c r="G104" s="4"/>
      <c r="H104" s="4"/>
      <c r="I104" s="1"/>
      <c r="J104" s="1"/>
      <c r="K104" s="1"/>
      <c r="L104" s="1"/>
      <c r="M104" s="1"/>
      <c r="N104" s="1"/>
      <c r="O104" s="1"/>
      <c r="P104" s="1"/>
    </row>
    <row r="105" ht="12.75">
      <c r="A105" s="2"/>
      <c r="B105" s="3"/>
      <c r="C105" s="4"/>
      <c r="D105" s="4"/>
      <c r="E105" s="4"/>
      <c r="F105" s="4"/>
      <c r="G105" s="4"/>
      <c r="H105" s="4"/>
      <c r="I105" s="1"/>
      <c r="J105" s="1"/>
      <c r="K105" s="1"/>
      <c r="L105" s="1"/>
      <c r="M105" s="1"/>
      <c r="N105" s="1"/>
      <c r="O105" s="1"/>
      <c r="P105" s="1"/>
    </row>
    <row r="106" ht="12.75">
      <c r="A106" s="2"/>
      <c r="B106" s="3"/>
      <c r="C106" s="4"/>
      <c r="D106" s="4"/>
      <c r="E106" s="4"/>
      <c r="F106" s="4"/>
      <c r="G106" s="4"/>
      <c r="H106" s="4"/>
      <c r="I106" s="1"/>
      <c r="J106" s="1"/>
      <c r="K106" s="1"/>
      <c r="L106" s="1"/>
      <c r="M106" s="1"/>
      <c r="N106" s="1"/>
      <c r="O106" s="1"/>
      <c r="P106" s="1"/>
    </row>
    <row r="107" ht="12.75">
      <c r="A107" s="2"/>
      <c r="B107" s="3"/>
      <c r="C107" s="4"/>
      <c r="D107" s="4"/>
      <c r="E107" s="4"/>
      <c r="F107" s="4"/>
      <c r="G107" s="4"/>
      <c r="H107" s="4"/>
      <c r="I107" s="1"/>
      <c r="J107" s="1"/>
      <c r="K107" s="1"/>
      <c r="L107" s="1"/>
      <c r="M107" s="1"/>
      <c r="N107" s="1"/>
      <c r="O107" s="1"/>
      <c r="P107" s="1"/>
    </row>
    <row r="108" ht="12.75">
      <c r="A108" s="2"/>
      <c r="B108" s="3"/>
      <c r="C108" s="4"/>
      <c r="D108" s="4"/>
      <c r="E108" s="4"/>
      <c r="F108" s="4"/>
      <c r="G108" s="4"/>
      <c r="H108" s="4"/>
      <c r="I108" s="1"/>
      <c r="J108" s="1"/>
      <c r="K108" s="1"/>
      <c r="L108" s="1"/>
      <c r="M108" s="1"/>
      <c r="N108" s="1"/>
      <c r="O108" s="1"/>
      <c r="P108" s="1"/>
    </row>
    <row r="109" ht="12.75">
      <c r="A109" s="2"/>
      <c r="B109" s="3"/>
      <c r="C109" s="4"/>
      <c r="D109" s="4"/>
      <c r="E109" s="4"/>
      <c r="F109" s="4"/>
      <c r="G109" s="4"/>
      <c r="H109" s="4"/>
      <c r="I109" s="1"/>
      <c r="J109" s="1"/>
      <c r="K109" s="1"/>
      <c r="L109" s="1"/>
      <c r="M109" s="1"/>
      <c r="N109" s="1"/>
      <c r="O109" s="1"/>
      <c r="P109" s="1"/>
    </row>
    <row r="110" ht="12.75">
      <c r="A110" s="2"/>
      <c r="B110" s="3"/>
      <c r="C110" s="4"/>
      <c r="D110" s="4"/>
      <c r="E110" s="4"/>
      <c r="F110" s="4"/>
      <c r="G110" s="4"/>
      <c r="H110" s="4"/>
      <c r="I110" s="1"/>
      <c r="J110" s="1"/>
      <c r="K110" s="1"/>
      <c r="L110" s="1"/>
      <c r="M110" s="1"/>
      <c r="N110" s="1"/>
      <c r="O110" s="1"/>
      <c r="P110" s="1"/>
    </row>
    <row r="111" ht="12.75">
      <c r="A111" s="2"/>
      <c r="B111" s="3"/>
      <c r="C111" s="4"/>
      <c r="D111" s="4"/>
      <c r="E111" s="4"/>
      <c r="F111" s="4"/>
      <c r="G111" s="4"/>
      <c r="H111" s="4"/>
      <c r="I111" s="1"/>
      <c r="J111" s="1"/>
      <c r="K111" s="1"/>
      <c r="L111" s="1"/>
      <c r="M111" s="1"/>
      <c r="N111" s="1"/>
      <c r="O111" s="1"/>
      <c r="P111" s="1"/>
    </row>
    <row r="112" ht="12.75">
      <c r="A112" s="2"/>
      <c r="B112" s="3"/>
      <c r="C112" s="4"/>
      <c r="D112" s="4"/>
      <c r="E112" s="4"/>
      <c r="F112" s="4"/>
      <c r="G112" s="4"/>
      <c r="H112" s="4"/>
      <c r="I112" s="1"/>
      <c r="J112" s="1"/>
      <c r="K112" s="1"/>
      <c r="L112" s="1"/>
      <c r="M112" s="1"/>
      <c r="N112" s="1"/>
      <c r="O112" s="1"/>
      <c r="P112" s="1"/>
    </row>
    <row r="113" ht="12.75">
      <c r="A113" s="2"/>
      <c r="B113" s="3"/>
      <c r="C113" s="4"/>
      <c r="D113" s="4"/>
      <c r="E113" s="4"/>
      <c r="F113" s="4"/>
      <c r="G113" s="4"/>
      <c r="H113" s="4"/>
      <c r="I113" s="1"/>
      <c r="J113" s="1"/>
      <c r="K113" s="1"/>
      <c r="L113" s="1"/>
      <c r="M113" s="1"/>
      <c r="N113" s="1"/>
      <c r="O113" s="1"/>
      <c r="P113" s="1"/>
    </row>
    <row r="114" ht="12.75">
      <c r="A114" s="2"/>
      <c r="B114" s="3"/>
      <c r="C114" s="4"/>
      <c r="D114" s="4"/>
      <c r="E114" s="4"/>
      <c r="F114" s="4"/>
      <c r="G114" s="4"/>
      <c r="H114" s="4"/>
      <c r="I114" s="1"/>
      <c r="J114" s="1"/>
      <c r="K114" s="1"/>
      <c r="L114" s="1"/>
      <c r="M114" s="1"/>
      <c r="N114" s="1"/>
      <c r="O114" s="1"/>
      <c r="P114" s="1"/>
    </row>
    <row r="115" ht="12.75">
      <c r="A115" s="2"/>
      <c r="B115" s="3"/>
      <c r="C115" s="4"/>
      <c r="D115" s="4"/>
      <c r="E115" s="4"/>
      <c r="F115" s="4"/>
      <c r="G115" s="4"/>
      <c r="H115" s="4"/>
      <c r="I115" s="1"/>
      <c r="J115" s="1"/>
      <c r="K115" s="1"/>
      <c r="L115" s="1"/>
      <c r="M115" s="1"/>
      <c r="N115" s="1"/>
      <c r="O115" s="1"/>
      <c r="P115" s="1"/>
    </row>
    <row r="116" ht="12.75">
      <c r="A116" s="2"/>
      <c r="B116" s="3"/>
      <c r="C116" s="4"/>
      <c r="D116" s="4"/>
      <c r="E116" s="4"/>
      <c r="F116" s="4"/>
      <c r="G116" s="4"/>
      <c r="H116" s="4"/>
      <c r="I116" s="1"/>
      <c r="J116" s="1"/>
      <c r="K116" s="1"/>
      <c r="L116" s="1"/>
      <c r="M116" s="1"/>
      <c r="N116" s="1"/>
      <c r="O116" s="1"/>
      <c r="P116" s="1"/>
    </row>
    <row r="117" ht="12.75">
      <c r="A117" s="2"/>
      <c r="B117" s="3"/>
      <c r="C117" s="4"/>
      <c r="D117" s="4"/>
      <c r="E117" s="4"/>
      <c r="F117" s="4"/>
      <c r="G117" s="4"/>
      <c r="H117" s="4"/>
      <c r="I117" s="1"/>
      <c r="J117" s="1"/>
      <c r="K117" s="1"/>
      <c r="L117" s="1"/>
      <c r="M117" s="1"/>
      <c r="N117" s="1"/>
      <c r="O117" s="1"/>
      <c r="P117" s="1"/>
    </row>
    <row r="118" ht="12.75">
      <c r="A118" s="2"/>
      <c r="B118" s="3"/>
      <c r="C118" s="4"/>
      <c r="D118" s="4"/>
      <c r="E118" s="4"/>
      <c r="F118" s="4"/>
      <c r="G118" s="4"/>
      <c r="H118" s="4"/>
      <c r="I118" s="1"/>
      <c r="J118" s="1"/>
      <c r="K118" s="1"/>
      <c r="L118" s="1"/>
      <c r="M118" s="1"/>
      <c r="N118" s="1"/>
      <c r="O118" s="1"/>
      <c r="P118" s="1"/>
    </row>
    <row r="119" ht="12.75">
      <c r="A119" s="2"/>
      <c r="B119" s="3"/>
      <c r="C119" s="4"/>
      <c r="D119" s="4"/>
      <c r="E119" s="4"/>
      <c r="F119" s="4"/>
      <c r="G119" s="4"/>
      <c r="H119" s="4"/>
      <c r="I119" s="1"/>
      <c r="J119" s="1"/>
      <c r="K119" s="1"/>
      <c r="L119" s="1"/>
      <c r="M119" s="1"/>
      <c r="N119" s="1"/>
      <c r="O119" s="1"/>
      <c r="P119" s="1"/>
    </row>
    <row r="120" ht="12.75">
      <c r="A120" s="2"/>
      <c r="B120" s="3"/>
      <c r="C120" s="4"/>
      <c r="D120" s="4"/>
      <c r="E120" s="4"/>
      <c r="F120" s="4"/>
      <c r="G120" s="4"/>
      <c r="H120" s="4"/>
      <c r="I120" s="1"/>
      <c r="J120" s="1"/>
      <c r="K120" s="1"/>
      <c r="L120" s="1"/>
      <c r="M120" s="1"/>
      <c r="N120" s="1"/>
      <c r="O120" s="1"/>
      <c r="P120" s="1"/>
    </row>
    <row r="121" ht="12.75">
      <c r="A121" s="2"/>
      <c r="B121" s="3"/>
      <c r="C121" s="4"/>
      <c r="D121" s="4"/>
      <c r="E121" s="4"/>
      <c r="F121" s="4"/>
      <c r="G121" s="4"/>
      <c r="H121" s="4"/>
      <c r="I121" s="1"/>
      <c r="J121" s="1"/>
      <c r="K121" s="1"/>
      <c r="L121" s="1"/>
      <c r="M121" s="1"/>
      <c r="N121" s="1"/>
      <c r="O121" s="1"/>
      <c r="P121" s="1"/>
    </row>
    <row r="122" ht="12.75">
      <c r="A122" s="2"/>
      <c r="B122" s="3"/>
      <c r="C122" s="4"/>
      <c r="D122" s="4"/>
      <c r="E122" s="4"/>
      <c r="F122" s="4"/>
      <c r="G122" s="4"/>
      <c r="H122" s="4"/>
      <c r="I122" s="1"/>
      <c r="J122" s="1"/>
      <c r="K122" s="1"/>
      <c r="L122" s="1"/>
      <c r="M122" s="1"/>
      <c r="N122" s="1"/>
      <c r="O122" s="1"/>
      <c r="P122" s="1"/>
    </row>
    <row r="123" ht="12.75">
      <c r="A123" s="2"/>
      <c r="B123" s="3"/>
      <c r="C123" s="4"/>
      <c r="D123" s="4"/>
      <c r="E123" s="4"/>
      <c r="F123" s="4"/>
      <c r="G123" s="4"/>
      <c r="H123" s="4"/>
      <c r="I123" s="1"/>
      <c r="J123" s="1"/>
      <c r="K123" s="1"/>
      <c r="L123" s="1"/>
      <c r="M123" s="1"/>
      <c r="N123" s="1"/>
      <c r="O123" s="1"/>
      <c r="P123" s="1"/>
    </row>
    <row r="124" ht="12.75">
      <c r="A124" s="2"/>
      <c r="B124" s="3"/>
      <c r="C124" s="4"/>
      <c r="D124" s="4"/>
      <c r="E124" s="4"/>
      <c r="F124" s="4"/>
      <c r="G124" s="4"/>
      <c r="H124" s="4"/>
      <c r="I124" s="1"/>
      <c r="J124" s="1"/>
      <c r="K124" s="1"/>
      <c r="L124" s="1"/>
      <c r="M124" s="1"/>
      <c r="N124" s="1"/>
      <c r="O124" s="1"/>
      <c r="P124" s="1"/>
    </row>
    <row r="125" ht="12.75">
      <c r="A125" s="2"/>
      <c r="B125" s="3"/>
      <c r="C125" s="4"/>
      <c r="D125" s="4"/>
      <c r="E125" s="4"/>
      <c r="F125" s="4"/>
      <c r="G125" s="4"/>
      <c r="H125" s="4"/>
      <c r="I125" s="1"/>
      <c r="J125" s="1"/>
      <c r="K125" s="1"/>
      <c r="L125" s="1"/>
      <c r="M125" s="1"/>
      <c r="N125" s="1"/>
      <c r="O125" s="1"/>
      <c r="P125" s="1"/>
    </row>
    <row r="126" ht="12.75">
      <c r="A126" s="2"/>
      <c r="B126" s="3"/>
      <c r="C126" s="4"/>
      <c r="D126" s="4"/>
      <c r="E126" s="4"/>
      <c r="F126" s="4"/>
      <c r="G126" s="4"/>
      <c r="H126" s="4"/>
      <c r="I126" s="1"/>
      <c r="J126" s="1"/>
      <c r="K126" s="1"/>
      <c r="L126" s="1"/>
      <c r="M126" s="1"/>
      <c r="N126" s="1"/>
      <c r="O126" s="1"/>
      <c r="P126" s="1"/>
    </row>
    <row r="127" ht="12.75">
      <c r="A127" s="2"/>
      <c r="B127" s="3"/>
      <c r="C127" s="4"/>
      <c r="D127" s="4"/>
      <c r="E127" s="4"/>
      <c r="F127" s="4"/>
      <c r="G127" s="4"/>
      <c r="H127" s="4"/>
      <c r="I127" s="1"/>
      <c r="J127" s="1"/>
      <c r="K127" s="1"/>
      <c r="L127" s="1"/>
      <c r="M127" s="1"/>
      <c r="N127" s="1"/>
      <c r="O127" s="1"/>
      <c r="P127" s="1"/>
    </row>
    <row r="128" ht="12.75">
      <c r="A128" s="2"/>
      <c r="B128" s="3"/>
      <c r="C128" s="4"/>
      <c r="D128" s="4"/>
      <c r="E128" s="4"/>
      <c r="F128" s="4"/>
      <c r="G128" s="4"/>
      <c r="H128" s="4"/>
      <c r="I128" s="1"/>
      <c r="J128" s="1"/>
      <c r="K128" s="1"/>
      <c r="L128" s="1"/>
      <c r="M128" s="1"/>
      <c r="N128" s="1"/>
      <c r="O128" s="1"/>
      <c r="P128" s="1"/>
    </row>
    <row r="129" ht="12.75">
      <c r="A129" s="2"/>
      <c r="B129" s="3"/>
      <c r="C129" s="4"/>
      <c r="D129" s="4"/>
      <c r="E129" s="4"/>
      <c r="F129" s="4"/>
      <c r="G129" s="4"/>
      <c r="H129" s="4"/>
      <c r="I129" s="1"/>
      <c r="J129" s="1"/>
      <c r="K129" s="1"/>
      <c r="L129" s="1"/>
      <c r="M129" s="1"/>
      <c r="N129" s="1"/>
      <c r="O129" s="1"/>
      <c r="P129" s="1"/>
    </row>
    <row r="130" ht="12.75">
      <c r="A130" s="2"/>
      <c r="B130" s="3"/>
      <c r="C130" s="4"/>
      <c r="D130" s="4"/>
      <c r="E130" s="4"/>
      <c r="F130" s="4"/>
      <c r="G130" s="4"/>
      <c r="H130" s="4"/>
      <c r="I130" s="1"/>
      <c r="J130" s="1"/>
      <c r="K130" s="1"/>
      <c r="L130" s="1"/>
      <c r="M130" s="1"/>
      <c r="N130" s="1"/>
      <c r="O130" s="1"/>
      <c r="P130" s="1"/>
    </row>
    <row r="131" ht="12.75">
      <c r="A131" s="2"/>
      <c r="B131" s="3"/>
      <c r="C131" s="4"/>
      <c r="D131" s="4"/>
      <c r="E131" s="4"/>
      <c r="F131" s="4"/>
      <c r="G131" s="4"/>
      <c r="H131" s="4"/>
      <c r="I131" s="1"/>
      <c r="J131" s="1"/>
      <c r="K131" s="1"/>
      <c r="L131" s="1"/>
      <c r="M131" s="1"/>
      <c r="N131" s="1"/>
      <c r="O131" s="1"/>
      <c r="P131" s="1"/>
    </row>
    <row r="132" ht="12.75">
      <c r="A132" s="2"/>
      <c r="B132" s="3"/>
      <c r="C132" s="4"/>
      <c r="D132" s="4"/>
      <c r="E132" s="4"/>
      <c r="F132" s="4"/>
      <c r="G132" s="4"/>
      <c r="H132" s="4"/>
      <c r="I132" s="1"/>
      <c r="J132" s="1"/>
      <c r="K132" s="1"/>
      <c r="L132" s="1"/>
      <c r="M132" s="1"/>
      <c r="N132" s="1"/>
      <c r="O132" s="1"/>
      <c r="P132" s="1"/>
    </row>
    <row r="133" ht="12.75">
      <c r="A133" s="2"/>
      <c r="B133" s="3"/>
      <c r="C133" s="4"/>
      <c r="D133" s="4"/>
      <c r="E133" s="4"/>
      <c r="F133" s="4"/>
      <c r="G133" s="4"/>
      <c r="H133" s="4"/>
      <c r="I133" s="1"/>
      <c r="J133" s="1"/>
      <c r="K133" s="1"/>
      <c r="L133" s="1"/>
      <c r="M133" s="1"/>
      <c r="N133" s="1"/>
      <c r="O133" s="1"/>
      <c r="P133" s="1"/>
    </row>
    <row r="134" ht="12.75">
      <c r="A134" s="2"/>
      <c r="B134" s="3"/>
      <c r="C134" s="4"/>
      <c r="D134" s="4"/>
      <c r="E134" s="4"/>
      <c r="F134" s="4"/>
      <c r="G134" s="4"/>
      <c r="H134" s="4"/>
      <c r="I134" s="1"/>
      <c r="J134" s="1"/>
      <c r="K134" s="1"/>
      <c r="L134" s="1"/>
      <c r="M134" s="1"/>
      <c r="N134" s="1"/>
      <c r="O134" s="1"/>
      <c r="P134" s="1"/>
    </row>
    <row r="135" ht="12.75">
      <c r="A135" s="2"/>
      <c r="B135" s="3"/>
      <c r="C135" s="4"/>
      <c r="D135" s="4"/>
      <c r="E135" s="4"/>
      <c r="F135" s="4"/>
      <c r="G135" s="4"/>
      <c r="H135" s="4"/>
      <c r="I135" s="1"/>
      <c r="J135" s="1"/>
      <c r="K135" s="1"/>
      <c r="L135" s="1"/>
      <c r="M135" s="1"/>
      <c r="N135" s="1"/>
      <c r="O135" s="1"/>
      <c r="P135" s="1"/>
    </row>
    <row r="136" ht="12.75">
      <c r="A136" s="2"/>
      <c r="B136" s="3"/>
      <c r="C136" s="4"/>
      <c r="D136" s="4"/>
      <c r="E136" s="4"/>
      <c r="F136" s="4"/>
      <c r="G136" s="4"/>
      <c r="H136" s="4"/>
      <c r="I136" s="1"/>
      <c r="J136" s="1"/>
      <c r="K136" s="1"/>
      <c r="L136" s="1"/>
      <c r="M136" s="1"/>
      <c r="N136" s="1"/>
      <c r="O136" s="1"/>
      <c r="P136" s="1"/>
    </row>
    <row r="137" ht="12.75">
      <c r="A137" s="2"/>
      <c r="B137" s="3"/>
      <c r="C137" s="4"/>
      <c r="D137" s="4"/>
      <c r="E137" s="4"/>
      <c r="F137" s="4"/>
      <c r="G137" s="4"/>
      <c r="H137" s="4"/>
      <c r="I137" s="1"/>
      <c r="J137" s="1"/>
      <c r="K137" s="1"/>
      <c r="L137" s="1"/>
      <c r="M137" s="1"/>
      <c r="N137" s="1"/>
      <c r="O137" s="1"/>
      <c r="P137" s="1"/>
    </row>
    <row r="138" ht="12.75">
      <c r="A138" s="2"/>
      <c r="B138" s="3"/>
      <c r="C138" s="4"/>
      <c r="D138" s="4"/>
      <c r="E138" s="4"/>
      <c r="F138" s="4"/>
      <c r="G138" s="4"/>
      <c r="H138" s="4"/>
      <c r="I138" s="1"/>
      <c r="J138" s="1"/>
      <c r="K138" s="1"/>
      <c r="L138" s="1"/>
      <c r="M138" s="1"/>
      <c r="N138" s="1"/>
      <c r="O138" s="1"/>
      <c r="P138" s="1"/>
    </row>
    <row r="139" ht="12.75">
      <c r="A139" s="2"/>
      <c r="B139" s="3"/>
      <c r="C139" s="4"/>
      <c r="D139" s="4"/>
      <c r="E139" s="4"/>
      <c r="F139" s="4"/>
      <c r="G139" s="4"/>
      <c r="H139" s="4"/>
      <c r="I139" s="1"/>
      <c r="J139" s="1"/>
      <c r="K139" s="1"/>
      <c r="L139" s="1"/>
      <c r="M139" s="1"/>
      <c r="N139" s="1"/>
      <c r="O139" s="1"/>
      <c r="P139" s="1"/>
    </row>
    <row r="140" ht="12.75">
      <c r="A140" s="2"/>
      <c r="B140" s="3"/>
      <c r="C140" s="4"/>
      <c r="D140" s="4"/>
      <c r="E140" s="4"/>
      <c r="F140" s="4"/>
      <c r="G140" s="4"/>
      <c r="H140" s="4"/>
      <c r="I140" s="1"/>
      <c r="J140" s="1"/>
      <c r="K140" s="1"/>
      <c r="L140" s="1"/>
      <c r="M140" s="1"/>
      <c r="N140" s="1"/>
      <c r="O140" s="1"/>
      <c r="P140" s="1"/>
    </row>
    <row r="141" ht="12.75">
      <c r="A141" s="2"/>
      <c r="B141" s="3"/>
      <c r="C141" s="4"/>
      <c r="D141" s="4"/>
      <c r="E141" s="4"/>
      <c r="F141" s="4"/>
      <c r="G141" s="4"/>
      <c r="H141" s="4"/>
      <c r="I141" s="1"/>
      <c r="J141" s="1"/>
      <c r="K141" s="1"/>
      <c r="L141" s="1"/>
      <c r="M141" s="1"/>
      <c r="N141" s="1"/>
      <c r="O141" s="1"/>
      <c r="P141" s="1"/>
    </row>
    <row r="142" ht="12.75">
      <c r="A142" s="2"/>
      <c r="B142" s="3"/>
      <c r="C142" s="4"/>
      <c r="D142" s="4"/>
      <c r="E142" s="4"/>
      <c r="F142" s="4"/>
      <c r="G142" s="4"/>
      <c r="H142" s="4"/>
      <c r="I142" s="1"/>
      <c r="J142" s="1"/>
      <c r="K142" s="1"/>
      <c r="L142" s="1"/>
      <c r="M142" s="1"/>
      <c r="N142" s="1"/>
      <c r="O142" s="1"/>
      <c r="P142" s="1"/>
    </row>
    <row r="143" ht="12.75">
      <c r="A143" s="2"/>
      <c r="B143" s="3"/>
      <c r="C143" s="4"/>
      <c r="D143" s="4"/>
      <c r="E143" s="4"/>
      <c r="F143" s="4"/>
      <c r="G143" s="4"/>
      <c r="H143" s="4"/>
      <c r="I143" s="1"/>
      <c r="J143" s="1"/>
      <c r="K143" s="1"/>
      <c r="L143" s="1"/>
      <c r="M143" s="1"/>
      <c r="N143" s="1"/>
      <c r="O143" s="1"/>
      <c r="P143" s="1"/>
    </row>
    <row r="144" ht="12.75">
      <c r="A144" s="2"/>
      <c r="B144" s="3"/>
      <c r="C144" s="4"/>
      <c r="D144" s="4"/>
      <c r="E144" s="4"/>
      <c r="F144" s="4"/>
      <c r="G144" s="4"/>
      <c r="H144" s="4"/>
      <c r="I144" s="1"/>
      <c r="J144" s="1"/>
      <c r="K144" s="1"/>
      <c r="L144" s="1"/>
      <c r="M144" s="1"/>
      <c r="N144" s="1"/>
      <c r="O144" s="1"/>
      <c r="P144" s="1"/>
    </row>
    <row r="145" ht="12.75">
      <c r="A145" s="2"/>
      <c r="B145" s="3"/>
      <c r="C145" s="4"/>
      <c r="D145" s="4"/>
      <c r="E145" s="4"/>
      <c r="F145" s="4"/>
      <c r="G145" s="4"/>
      <c r="H145" s="4"/>
      <c r="I145" s="1"/>
      <c r="J145" s="1"/>
      <c r="K145" s="1"/>
      <c r="L145" s="1"/>
      <c r="M145" s="1"/>
      <c r="N145" s="1"/>
      <c r="O145" s="1"/>
      <c r="P145" s="1"/>
    </row>
    <row r="146" ht="12.75">
      <c r="A146" s="2"/>
      <c r="B146" s="3"/>
      <c r="C146" s="4"/>
      <c r="D146" s="4"/>
      <c r="E146" s="4"/>
      <c r="F146" s="4"/>
      <c r="G146" s="4"/>
      <c r="H146" s="4"/>
      <c r="I146" s="1"/>
      <c r="J146" s="1"/>
      <c r="K146" s="1"/>
      <c r="L146" s="1"/>
      <c r="M146" s="1"/>
      <c r="N146" s="1"/>
      <c r="O146" s="1"/>
      <c r="P146" s="1"/>
    </row>
    <row r="147" ht="12.75">
      <c r="A147" s="2"/>
      <c r="B147" s="3"/>
      <c r="C147" s="4"/>
      <c r="D147" s="4"/>
      <c r="E147" s="4"/>
      <c r="F147" s="4"/>
      <c r="G147" s="4"/>
      <c r="H147" s="4"/>
      <c r="I147" s="1"/>
      <c r="J147" s="1"/>
      <c r="K147" s="1"/>
      <c r="L147" s="1"/>
      <c r="M147" s="1"/>
      <c r="N147" s="1"/>
      <c r="O147" s="1"/>
      <c r="P147" s="1"/>
    </row>
    <row r="148" ht="12.75">
      <c r="A148" s="2"/>
      <c r="B148" s="3"/>
      <c r="C148" s="4"/>
      <c r="D148" s="4"/>
      <c r="E148" s="4"/>
      <c r="F148" s="4"/>
      <c r="G148" s="4"/>
      <c r="H148" s="4"/>
      <c r="I148" s="1"/>
      <c r="J148" s="1"/>
      <c r="K148" s="1"/>
      <c r="L148" s="1"/>
      <c r="M148" s="1"/>
      <c r="N148" s="1"/>
      <c r="O148" s="1"/>
      <c r="P148" s="1"/>
    </row>
    <row r="149" ht="12.75">
      <c r="A149" s="2"/>
      <c r="B149" s="3"/>
      <c r="C149" s="4"/>
      <c r="D149" s="4"/>
      <c r="E149" s="4"/>
      <c r="F149" s="4"/>
      <c r="G149" s="4"/>
      <c r="H149" s="4"/>
      <c r="I149" s="1"/>
      <c r="J149" s="1"/>
      <c r="K149" s="1"/>
      <c r="L149" s="1"/>
      <c r="M149" s="1"/>
      <c r="N149" s="1"/>
      <c r="O149" s="1"/>
      <c r="P149" s="1"/>
    </row>
    <row r="150" ht="12.75">
      <c r="A150" s="2"/>
      <c r="B150" s="3"/>
      <c r="C150" s="4"/>
      <c r="D150" s="4"/>
      <c r="E150" s="4"/>
      <c r="F150" s="4"/>
      <c r="G150" s="4"/>
      <c r="H150" s="4"/>
      <c r="I150" s="1"/>
      <c r="J150" s="1"/>
      <c r="K150" s="1"/>
      <c r="L150" s="1"/>
      <c r="M150" s="1"/>
      <c r="N150" s="1"/>
      <c r="O150" s="1"/>
      <c r="P150" s="1"/>
    </row>
    <row r="151" ht="12.75">
      <c r="A151" s="2"/>
      <c r="B151" s="3"/>
      <c r="C151" s="4"/>
      <c r="D151" s="4"/>
      <c r="E151" s="4"/>
      <c r="F151" s="4"/>
      <c r="G151" s="4"/>
      <c r="H151" s="4"/>
      <c r="I151" s="1"/>
      <c r="J151" s="1"/>
      <c r="K151" s="1"/>
      <c r="L151" s="1"/>
      <c r="M151" s="1"/>
      <c r="N151" s="1"/>
      <c r="O151" s="1"/>
      <c r="P151" s="1"/>
    </row>
    <row r="152" ht="12.75">
      <c r="A152" s="2"/>
      <c r="B152" s="3"/>
      <c r="C152" s="4"/>
      <c r="D152" s="4"/>
      <c r="E152" s="4"/>
      <c r="F152" s="4"/>
      <c r="G152" s="4"/>
      <c r="H152" s="4"/>
      <c r="I152" s="1"/>
      <c r="J152" s="1"/>
      <c r="K152" s="1"/>
      <c r="L152" s="1"/>
      <c r="M152" s="1"/>
      <c r="N152" s="1"/>
      <c r="O152" s="1"/>
      <c r="P152" s="1"/>
    </row>
    <row r="153" ht="12.75">
      <c r="A153" s="2"/>
      <c r="B153" s="3"/>
      <c r="C153" s="4"/>
      <c r="D153" s="4"/>
      <c r="E153" s="4"/>
      <c r="F153" s="4"/>
      <c r="G153" s="4"/>
      <c r="H153" s="4"/>
      <c r="I153" s="1"/>
      <c r="J153" s="1"/>
      <c r="K153" s="1"/>
      <c r="L153" s="1"/>
      <c r="M153" s="1"/>
      <c r="N153" s="1"/>
      <c r="O153" s="1"/>
      <c r="P153" s="1"/>
    </row>
    <row r="154" ht="12.75">
      <c r="A154" s="2"/>
      <c r="B154" s="3"/>
      <c r="C154" s="4"/>
      <c r="D154" s="4"/>
      <c r="E154" s="4"/>
      <c r="F154" s="4"/>
      <c r="G154" s="4"/>
      <c r="H154" s="4"/>
      <c r="I154" s="1"/>
      <c r="J154" s="1"/>
      <c r="K154" s="1"/>
      <c r="L154" s="1"/>
      <c r="M154" s="1"/>
      <c r="N154" s="1"/>
      <c r="O154" s="1"/>
      <c r="P154" s="1"/>
    </row>
    <row r="155" ht="12.75">
      <c r="A155" s="2"/>
      <c r="B155" s="3"/>
      <c r="C155" s="4"/>
      <c r="D155" s="4"/>
      <c r="E155" s="4"/>
      <c r="F155" s="4"/>
      <c r="G155" s="4"/>
      <c r="H155" s="4"/>
      <c r="I155" s="1"/>
      <c r="J155" s="1"/>
      <c r="K155" s="1"/>
      <c r="L155" s="1"/>
      <c r="M155" s="1"/>
      <c r="N155" s="1"/>
      <c r="O155" s="1"/>
      <c r="P155" s="1"/>
    </row>
    <row r="156" ht="12.75">
      <c r="A156" s="2"/>
      <c r="B156" s="3"/>
      <c r="C156" s="4"/>
      <c r="D156" s="4"/>
      <c r="E156" s="4"/>
      <c r="F156" s="4"/>
      <c r="G156" s="4"/>
      <c r="H156" s="4"/>
      <c r="I156" s="1"/>
      <c r="J156" s="1"/>
      <c r="K156" s="1"/>
      <c r="L156" s="1"/>
      <c r="M156" s="1"/>
      <c r="N156" s="1"/>
      <c r="O156" s="1"/>
      <c r="P156" s="1"/>
    </row>
    <row r="157" ht="12.75">
      <c r="A157" s="2"/>
      <c r="B157" s="3"/>
      <c r="C157" s="4"/>
      <c r="D157" s="4"/>
      <c r="E157" s="4"/>
      <c r="F157" s="4"/>
      <c r="G157" s="4"/>
      <c r="H157" s="4"/>
      <c r="I157" s="1"/>
      <c r="J157" s="1"/>
      <c r="K157" s="1"/>
      <c r="L157" s="1"/>
      <c r="M157" s="1"/>
      <c r="N157" s="1"/>
      <c r="O157" s="1"/>
      <c r="P157" s="1"/>
    </row>
    <row r="158" ht="12.75">
      <c r="A158" s="2"/>
      <c r="B158" s="3"/>
      <c r="C158" s="4"/>
      <c r="D158" s="4"/>
      <c r="E158" s="4"/>
      <c r="F158" s="4"/>
      <c r="G158" s="4"/>
      <c r="H158" s="4"/>
      <c r="I158" s="1"/>
      <c r="J158" s="1"/>
      <c r="K158" s="1"/>
      <c r="L158" s="1"/>
      <c r="M158" s="1"/>
      <c r="N158" s="1"/>
      <c r="O158" s="1"/>
      <c r="P158" s="1"/>
    </row>
    <row r="159" ht="12.75">
      <c r="A159" s="2"/>
      <c r="B159" s="3"/>
      <c r="C159" s="4"/>
      <c r="D159" s="4"/>
      <c r="E159" s="4"/>
      <c r="F159" s="4"/>
      <c r="G159" s="4"/>
      <c r="H159" s="4"/>
      <c r="I159" s="1"/>
      <c r="J159" s="1"/>
      <c r="K159" s="1"/>
      <c r="L159" s="1"/>
      <c r="M159" s="1"/>
      <c r="N159" s="1"/>
      <c r="O159" s="1"/>
      <c r="P159" s="1"/>
    </row>
    <row r="160" ht="12.75">
      <c r="A160" s="2"/>
      <c r="B160" s="3"/>
      <c r="C160" s="4"/>
      <c r="D160" s="4"/>
      <c r="E160" s="4"/>
      <c r="F160" s="4"/>
      <c r="G160" s="4"/>
      <c r="H160" s="4"/>
      <c r="I160" s="1"/>
      <c r="J160" s="1"/>
      <c r="K160" s="1"/>
      <c r="L160" s="1"/>
      <c r="M160" s="1"/>
      <c r="N160" s="1"/>
      <c r="O160" s="1"/>
      <c r="P160" s="1"/>
    </row>
    <row r="161" ht="12.75">
      <c r="A161" s="2"/>
      <c r="B161" s="3"/>
      <c r="C161" s="4"/>
      <c r="D161" s="4"/>
      <c r="E161" s="4"/>
      <c r="F161" s="4"/>
      <c r="G161" s="4"/>
      <c r="H161" s="4"/>
      <c r="I161" s="1"/>
      <c r="J161" s="1"/>
      <c r="K161" s="1"/>
      <c r="L161" s="1"/>
      <c r="M161" s="1"/>
      <c r="N161" s="1"/>
      <c r="O161" s="1"/>
      <c r="P161" s="1"/>
    </row>
    <row r="162" ht="12.75">
      <c r="A162" s="2"/>
      <c r="B162" s="3"/>
      <c r="C162" s="4"/>
      <c r="D162" s="4"/>
      <c r="E162" s="4"/>
      <c r="F162" s="4"/>
      <c r="G162" s="4"/>
      <c r="H162" s="4"/>
      <c r="I162" s="1"/>
      <c r="J162" s="1"/>
      <c r="K162" s="1"/>
      <c r="L162" s="1"/>
      <c r="M162" s="1"/>
      <c r="N162" s="1"/>
      <c r="O162" s="1"/>
      <c r="P162" s="1"/>
    </row>
    <row r="163" ht="12.75">
      <c r="A163" s="2"/>
      <c r="B163" s="3"/>
      <c r="C163" s="4"/>
      <c r="D163" s="4"/>
      <c r="E163" s="4"/>
      <c r="F163" s="4"/>
      <c r="G163" s="4"/>
      <c r="H163" s="4"/>
      <c r="I163" s="1"/>
      <c r="J163" s="1"/>
      <c r="K163" s="1"/>
      <c r="L163" s="1"/>
      <c r="M163" s="1"/>
      <c r="N163" s="1"/>
      <c r="O163" s="1"/>
      <c r="P163" s="1"/>
    </row>
    <row r="164" ht="12.75">
      <c r="A164" s="2"/>
      <c r="B164" s="3"/>
      <c r="C164" s="4"/>
      <c r="D164" s="4"/>
      <c r="E164" s="4"/>
      <c r="F164" s="4"/>
      <c r="G164" s="4"/>
      <c r="H164" s="4"/>
      <c r="I164" s="1"/>
      <c r="J164" s="1"/>
      <c r="K164" s="1"/>
      <c r="L164" s="1"/>
      <c r="M164" s="1"/>
      <c r="N164" s="1"/>
      <c r="O164" s="1"/>
      <c r="P164" s="1"/>
    </row>
    <row r="165" ht="12.75">
      <c r="A165" s="2"/>
      <c r="B165" s="3"/>
      <c r="C165" s="4"/>
      <c r="D165" s="4"/>
      <c r="E165" s="4"/>
      <c r="F165" s="4"/>
      <c r="G165" s="4"/>
      <c r="H165" s="4"/>
      <c r="I165" s="1"/>
      <c r="J165" s="1"/>
      <c r="K165" s="1"/>
      <c r="L165" s="1"/>
      <c r="M165" s="1"/>
      <c r="N165" s="1"/>
      <c r="O165" s="1"/>
      <c r="P165" s="1"/>
    </row>
    <row r="166" ht="12.75">
      <c r="A166" s="2"/>
      <c r="B166" s="3"/>
      <c r="C166" s="4"/>
      <c r="D166" s="4"/>
      <c r="E166" s="4"/>
      <c r="F166" s="4"/>
      <c r="G166" s="4"/>
      <c r="H166" s="4"/>
      <c r="I166" s="1"/>
      <c r="J166" s="1"/>
      <c r="K166" s="1"/>
      <c r="L166" s="1"/>
      <c r="M166" s="1"/>
      <c r="N166" s="1"/>
      <c r="O166" s="1"/>
      <c r="P166" s="1"/>
    </row>
    <row r="167" ht="12.75">
      <c r="A167" s="2"/>
      <c r="B167" s="3"/>
      <c r="C167" s="4"/>
      <c r="D167" s="4"/>
      <c r="E167" s="4"/>
      <c r="F167" s="4"/>
      <c r="G167" s="4"/>
      <c r="H167" s="4"/>
      <c r="I167" s="1"/>
      <c r="J167" s="1"/>
      <c r="K167" s="1"/>
      <c r="L167" s="1"/>
      <c r="M167" s="1"/>
      <c r="N167" s="1"/>
      <c r="O167" s="1"/>
      <c r="P167" s="1"/>
    </row>
    <row r="168" ht="12.75">
      <c r="A168" s="2"/>
      <c r="B168" s="3"/>
      <c r="C168" s="4"/>
      <c r="D168" s="4"/>
      <c r="E168" s="4"/>
      <c r="F168" s="4"/>
      <c r="G168" s="4"/>
      <c r="H168" s="4"/>
      <c r="I168" s="1"/>
      <c r="J168" s="1"/>
      <c r="K168" s="1"/>
      <c r="L168" s="1"/>
      <c r="M168" s="1"/>
      <c r="N168" s="1"/>
      <c r="O168" s="1"/>
      <c r="P168" s="1"/>
    </row>
    <row r="169" ht="12.75">
      <c r="A169" s="2"/>
      <c r="B169" s="3"/>
      <c r="C169" s="4"/>
      <c r="D169" s="4"/>
      <c r="E169" s="4"/>
      <c r="F169" s="4"/>
      <c r="G169" s="4"/>
      <c r="H169" s="4"/>
      <c r="I169" s="1"/>
      <c r="J169" s="1"/>
      <c r="K169" s="1"/>
      <c r="L169" s="1"/>
      <c r="M169" s="1"/>
      <c r="N169" s="1"/>
      <c r="O169" s="1"/>
      <c r="P169" s="1"/>
    </row>
    <row r="170" ht="12.75">
      <c r="A170" s="2"/>
      <c r="B170" s="3"/>
      <c r="C170" s="4"/>
      <c r="D170" s="4"/>
      <c r="E170" s="4"/>
      <c r="F170" s="4"/>
      <c r="G170" s="4"/>
      <c r="H170" s="4"/>
      <c r="I170" s="1"/>
      <c r="J170" s="1"/>
      <c r="K170" s="1"/>
      <c r="L170" s="1"/>
      <c r="M170" s="1"/>
      <c r="N170" s="1"/>
      <c r="O170" s="1"/>
      <c r="P170" s="1"/>
    </row>
    <row r="171" ht="12.75">
      <c r="A171" s="2"/>
      <c r="B171" s="3"/>
      <c r="C171" s="4"/>
      <c r="D171" s="4"/>
      <c r="E171" s="4"/>
      <c r="F171" s="4"/>
      <c r="G171" s="4"/>
      <c r="H171" s="4"/>
      <c r="I171" s="1"/>
      <c r="J171" s="1"/>
      <c r="K171" s="1"/>
      <c r="L171" s="1"/>
      <c r="M171" s="1"/>
      <c r="N171" s="1"/>
      <c r="O171" s="1"/>
      <c r="P171" s="1"/>
    </row>
    <row r="172" ht="12.75">
      <c r="A172" s="2"/>
      <c r="B172" s="3"/>
      <c r="C172" s="4"/>
      <c r="D172" s="4"/>
      <c r="E172" s="4"/>
      <c r="F172" s="4"/>
      <c r="G172" s="4"/>
      <c r="H172" s="4"/>
      <c r="I172" s="1"/>
      <c r="J172" s="1"/>
      <c r="K172" s="1"/>
      <c r="L172" s="1"/>
      <c r="M172" s="1"/>
      <c r="N172" s="1"/>
      <c r="O172" s="1"/>
      <c r="P172" s="1"/>
    </row>
    <row r="173" ht="12.75">
      <c r="A173" s="2"/>
      <c r="B173" s="3"/>
      <c r="C173" s="4"/>
      <c r="D173" s="4"/>
      <c r="E173" s="4"/>
      <c r="F173" s="4"/>
      <c r="G173" s="4"/>
      <c r="H173" s="4"/>
      <c r="I173" s="1"/>
      <c r="J173" s="1"/>
      <c r="K173" s="1"/>
      <c r="L173" s="1"/>
      <c r="M173" s="1"/>
      <c r="N173" s="1"/>
      <c r="O173" s="1"/>
      <c r="P173" s="1"/>
    </row>
    <row r="174" ht="12.75">
      <c r="A174" s="2"/>
      <c r="B174" s="3"/>
      <c r="C174" s="4"/>
      <c r="D174" s="4"/>
      <c r="E174" s="4"/>
      <c r="F174" s="4"/>
      <c r="G174" s="4"/>
      <c r="H174" s="4"/>
      <c r="I174" s="1"/>
      <c r="J174" s="1"/>
      <c r="K174" s="1"/>
      <c r="L174" s="1"/>
      <c r="M174" s="1"/>
      <c r="N174" s="1"/>
      <c r="O174" s="1"/>
      <c r="P174" s="1"/>
    </row>
    <row r="175" ht="12.75">
      <c r="A175" s="2"/>
      <c r="B175" s="3"/>
      <c r="C175" s="4"/>
      <c r="D175" s="4"/>
      <c r="E175" s="4"/>
      <c r="F175" s="4"/>
      <c r="G175" s="4"/>
      <c r="H175" s="4"/>
      <c r="I175" s="1"/>
      <c r="J175" s="1"/>
      <c r="K175" s="1"/>
      <c r="L175" s="1"/>
      <c r="M175" s="1"/>
      <c r="N175" s="1"/>
      <c r="O175" s="1"/>
      <c r="P175" s="1"/>
    </row>
    <row r="176" ht="12.75">
      <c r="A176" s="2"/>
      <c r="B176" s="3"/>
      <c r="C176" s="4"/>
      <c r="D176" s="4"/>
      <c r="E176" s="4"/>
      <c r="F176" s="4"/>
      <c r="G176" s="4"/>
      <c r="H176" s="4"/>
      <c r="I176" s="1"/>
      <c r="J176" s="1"/>
      <c r="K176" s="1"/>
      <c r="L176" s="1"/>
      <c r="M176" s="1"/>
      <c r="N176" s="1"/>
      <c r="O176" s="1"/>
      <c r="P176" s="1"/>
    </row>
    <row r="177" ht="12.75">
      <c r="A177" s="2"/>
      <c r="B177" s="3"/>
      <c r="C177" s="4"/>
      <c r="D177" s="4"/>
      <c r="E177" s="4"/>
      <c r="F177" s="4"/>
      <c r="G177" s="4"/>
      <c r="H177" s="4"/>
      <c r="I177" s="1"/>
      <c r="J177" s="1"/>
      <c r="K177" s="1"/>
      <c r="L177" s="1"/>
      <c r="M177" s="1"/>
      <c r="N177" s="1"/>
      <c r="O177" s="1"/>
      <c r="P177" s="1"/>
    </row>
    <row r="178" ht="12.75">
      <c r="A178" s="2"/>
      <c r="B178" s="3"/>
      <c r="C178" s="4"/>
      <c r="D178" s="4"/>
      <c r="E178" s="4"/>
      <c r="F178" s="4"/>
      <c r="G178" s="4"/>
      <c r="H178" s="4"/>
      <c r="I178" s="1"/>
      <c r="J178" s="1"/>
      <c r="K178" s="1"/>
      <c r="L178" s="1"/>
      <c r="M178" s="1"/>
      <c r="N178" s="1"/>
      <c r="O178" s="1"/>
      <c r="P178" s="1"/>
    </row>
    <row r="179" ht="12.75">
      <c r="A179" s="2"/>
      <c r="B179" s="3"/>
      <c r="C179" s="4"/>
      <c r="D179" s="4"/>
      <c r="E179" s="4"/>
      <c r="F179" s="4"/>
      <c r="G179" s="4"/>
      <c r="H179" s="4"/>
      <c r="I179" s="1"/>
      <c r="J179" s="1"/>
      <c r="K179" s="1"/>
      <c r="L179" s="1"/>
      <c r="M179" s="1"/>
      <c r="N179" s="1"/>
      <c r="O179" s="1"/>
      <c r="P179" s="1"/>
    </row>
    <row r="180" ht="12.75">
      <c r="A180" s="2"/>
      <c r="B180" s="3"/>
      <c r="C180" s="4"/>
      <c r="D180" s="4"/>
      <c r="E180" s="4"/>
      <c r="F180" s="4"/>
      <c r="G180" s="4"/>
      <c r="H180" s="4"/>
      <c r="I180" s="1"/>
      <c r="J180" s="1"/>
      <c r="K180" s="1"/>
      <c r="L180" s="1"/>
      <c r="M180" s="1"/>
      <c r="N180" s="1"/>
      <c r="O180" s="1"/>
      <c r="P180" s="1"/>
    </row>
    <row r="181" ht="12.75">
      <c r="A181" s="2"/>
      <c r="B181" s="3"/>
      <c r="C181" s="4"/>
      <c r="D181" s="4"/>
      <c r="E181" s="4"/>
      <c r="F181" s="4"/>
      <c r="G181" s="4"/>
      <c r="H181" s="4"/>
      <c r="I181" s="1"/>
      <c r="J181" s="1"/>
      <c r="K181" s="1"/>
      <c r="L181" s="1"/>
      <c r="M181" s="1"/>
      <c r="N181" s="1"/>
      <c r="O181" s="1"/>
      <c r="P181" s="1"/>
    </row>
    <row r="182" ht="12.75">
      <c r="A182" s="2"/>
      <c r="B182" s="3"/>
      <c r="C182" s="4"/>
      <c r="D182" s="4"/>
      <c r="E182" s="4"/>
      <c r="F182" s="4"/>
      <c r="G182" s="4"/>
      <c r="H182" s="4"/>
      <c r="I182" s="1"/>
      <c r="J182" s="1"/>
      <c r="K182" s="1"/>
      <c r="L182" s="1"/>
      <c r="M182" s="1"/>
      <c r="N182" s="1"/>
      <c r="O182" s="1"/>
      <c r="P182" s="1"/>
    </row>
    <row r="183" ht="12.75">
      <c r="A183" s="2"/>
      <c r="B183" s="3"/>
      <c r="C183" s="4"/>
      <c r="D183" s="4"/>
      <c r="E183" s="4"/>
      <c r="F183" s="4"/>
      <c r="G183" s="4"/>
      <c r="H183" s="4"/>
      <c r="I183" s="1"/>
      <c r="J183" s="1"/>
      <c r="K183" s="1"/>
      <c r="L183" s="1"/>
      <c r="M183" s="1"/>
      <c r="N183" s="1"/>
      <c r="O183" s="1"/>
      <c r="P183" s="1"/>
    </row>
    <row r="184" ht="12.75">
      <c r="A184" s="2"/>
      <c r="B184" s="3"/>
      <c r="C184" s="4"/>
      <c r="D184" s="4"/>
      <c r="E184" s="4"/>
      <c r="F184" s="4"/>
      <c r="G184" s="4"/>
      <c r="H184" s="4"/>
      <c r="I184" s="1"/>
      <c r="J184" s="1"/>
      <c r="K184" s="1"/>
      <c r="L184" s="1"/>
      <c r="M184" s="1"/>
      <c r="N184" s="1"/>
      <c r="O184" s="1"/>
      <c r="P184" s="1"/>
    </row>
    <row r="185" ht="12.75">
      <c r="A185" s="2"/>
      <c r="B185" s="3"/>
      <c r="C185" s="4"/>
      <c r="D185" s="4"/>
      <c r="E185" s="4"/>
      <c r="F185" s="4"/>
      <c r="G185" s="4"/>
      <c r="H185" s="4"/>
      <c r="I185" s="1"/>
      <c r="J185" s="1"/>
      <c r="K185" s="1"/>
      <c r="L185" s="1"/>
      <c r="M185" s="1"/>
      <c r="N185" s="1"/>
      <c r="O185" s="1"/>
      <c r="P185" s="1"/>
    </row>
    <row r="186" ht="12.75">
      <c r="A186" s="2"/>
      <c r="B186" s="3"/>
      <c r="C186" s="4"/>
      <c r="D186" s="4"/>
      <c r="E186" s="4"/>
      <c r="F186" s="4"/>
      <c r="G186" s="4"/>
      <c r="H186" s="4"/>
      <c r="I186" s="1"/>
      <c r="J186" s="1"/>
      <c r="K186" s="1"/>
      <c r="L186" s="1"/>
      <c r="M186" s="1"/>
      <c r="N186" s="1"/>
      <c r="O186" s="1"/>
      <c r="P186" s="1"/>
    </row>
    <row r="187" ht="12.75">
      <c r="A187" s="2"/>
      <c r="B187" s="3"/>
      <c r="C187" s="4"/>
      <c r="D187" s="4"/>
      <c r="E187" s="4"/>
      <c r="F187" s="4"/>
      <c r="G187" s="4"/>
      <c r="H187" s="4"/>
      <c r="I187" s="1"/>
      <c r="J187" s="1"/>
      <c r="K187" s="1"/>
      <c r="L187" s="1"/>
      <c r="M187" s="1"/>
      <c r="N187" s="1"/>
      <c r="O187" s="1"/>
      <c r="P187" s="1"/>
    </row>
    <row r="188" ht="12.75">
      <c r="A188" s="2"/>
      <c r="B188" s="3"/>
      <c r="C188" s="4"/>
      <c r="D188" s="4"/>
      <c r="E188" s="4"/>
      <c r="F188" s="4"/>
      <c r="G188" s="4"/>
      <c r="H188" s="4"/>
      <c r="I188" s="1"/>
      <c r="J188" s="1"/>
      <c r="K188" s="1"/>
      <c r="L188" s="1"/>
      <c r="M188" s="1"/>
      <c r="N188" s="1"/>
      <c r="O188" s="1"/>
      <c r="P188" s="1"/>
    </row>
    <row r="189" ht="12.75">
      <c r="A189" s="2"/>
      <c r="B189" s="3"/>
      <c r="C189" s="4"/>
      <c r="D189" s="4"/>
      <c r="E189" s="4"/>
      <c r="F189" s="4"/>
      <c r="G189" s="4"/>
      <c r="H189" s="4"/>
      <c r="I189" s="1"/>
      <c r="J189" s="1"/>
      <c r="K189" s="1"/>
      <c r="L189" s="1"/>
      <c r="M189" s="1"/>
      <c r="N189" s="1"/>
      <c r="O189" s="1"/>
      <c r="P189" s="1"/>
    </row>
    <row r="190" ht="12.75">
      <c r="A190" s="2"/>
      <c r="B190" s="3"/>
      <c r="C190" s="4"/>
      <c r="D190" s="4"/>
      <c r="E190" s="4"/>
      <c r="F190" s="4"/>
      <c r="G190" s="4"/>
      <c r="H190" s="4"/>
      <c r="I190" s="1"/>
      <c r="J190" s="1"/>
      <c r="K190" s="1"/>
      <c r="L190" s="1"/>
      <c r="M190" s="1"/>
      <c r="N190" s="1"/>
      <c r="O190" s="1"/>
      <c r="P190" s="1"/>
    </row>
    <row r="191" ht="12.75">
      <c r="A191" s="2"/>
      <c r="B191" s="3"/>
      <c r="C191" s="4"/>
      <c r="D191" s="4"/>
      <c r="E191" s="4"/>
      <c r="F191" s="4"/>
      <c r="G191" s="4"/>
      <c r="H191" s="4"/>
      <c r="I191" s="1"/>
      <c r="J191" s="1"/>
      <c r="K191" s="1"/>
      <c r="L191" s="1"/>
      <c r="M191" s="1"/>
      <c r="N191" s="1"/>
      <c r="O191" s="1"/>
      <c r="P191" s="1"/>
    </row>
    <row r="192" ht="12.75">
      <c r="A192" s="2"/>
      <c r="B192" s="3"/>
      <c r="C192" s="4"/>
      <c r="D192" s="4"/>
      <c r="E192" s="4"/>
      <c r="F192" s="4"/>
      <c r="G192" s="4"/>
      <c r="H192" s="4"/>
      <c r="I192" s="1"/>
      <c r="J192" s="1"/>
      <c r="K192" s="1"/>
      <c r="L192" s="1"/>
      <c r="M192" s="1"/>
      <c r="N192" s="1"/>
      <c r="O192" s="1"/>
      <c r="P192" s="1"/>
    </row>
    <row r="193" ht="12.75">
      <c r="A193" s="2"/>
      <c r="B193" s="3"/>
      <c r="C193" s="4"/>
      <c r="D193" s="4"/>
      <c r="E193" s="4"/>
      <c r="F193" s="4"/>
      <c r="G193" s="4"/>
      <c r="H193" s="4"/>
      <c r="I193" s="1"/>
      <c r="J193" s="1"/>
      <c r="K193" s="1"/>
      <c r="L193" s="1"/>
      <c r="M193" s="1"/>
      <c r="N193" s="1"/>
      <c r="O193" s="1"/>
      <c r="P193" s="1"/>
    </row>
    <row r="194" ht="12.75">
      <c r="A194" s="2"/>
      <c r="B194" s="3"/>
      <c r="C194" s="4"/>
      <c r="D194" s="4"/>
      <c r="E194" s="4"/>
      <c r="F194" s="4"/>
      <c r="G194" s="4"/>
      <c r="H194" s="4"/>
      <c r="I194" s="1"/>
      <c r="J194" s="1"/>
      <c r="K194" s="1"/>
      <c r="L194" s="1"/>
      <c r="M194" s="1"/>
      <c r="N194" s="1"/>
      <c r="O194" s="1"/>
      <c r="P194" s="1"/>
    </row>
    <row r="195" ht="12.75">
      <c r="A195" s="2"/>
      <c r="B195" s="3"/>
      <c r="C195" s="4"/>
      <c r="D195" s="4"/>
      <c r="E195" s="4"/>
      <c r="F195" s="4"/>
      <c r="G195" s="4"/>
      <c r="H195" s="4"/>
      <c r="I195" s="1"/>
      <c r="J195" s="1"/>
      <c r="K195" s="1"/>
      <c r="L195" s="1"/>
      <c r="M195" s="1"/>
      <c r="N195" s="1"/>
      <c r="O195" s="1"/>
      <c r="P195" s="1"/>
    </row>
    <row r="196" ht="12.75">
      <c r="A196" s="2"/>
      <c r="B196" s="3"/>
      <c r="C196" s="4"/>
      <c r="D196" s="4"/>
      <c r="E196" s="4"/>
      <c r="F196" s="4"/>
      <c r="G196" s="4"/>
      <c r="H196" s="4"/>
      <c r="I196" s="1"/>
      <c r="J196" s="1"/>
      <c r="K196" s="1"/>
      <c r="L196" s="1"/>
      <c r="M196" s="1"/>
      <c r="N196" s="1"/>
      <c r="O196" s="1"/>
      <c r="P196" s="1"/>
    </row>
    <row r="197" ht="12.75">
      <c r="A197" s="2"/>
      <c r="B197" s="3"/>
      <c r="C197" s="4"/>
      <c r="D197" s="4"/>
      <c r="E197" s="4"/>
      <c r="F197" s="4"/>
      <c r="G197" s="4"/>
      <c r="H197" s="4"/>
      <c r="I197" s="1"/>
      <c r="J197" s="1"/>
      <c r="K197" s="1"/>
      <c r="L197" s="1"/>
      <c r="M197" s="1"/>
      <c r="N197" s="1"/>
      <c r="O197" s="1"/>
      <c r="P197" s="1"/>
    </row>
    <row r="198" ht="12.75">
      <c r="A198" s="2"/>
      <c r="B198" s="3"/>
      <c r="C198" s="4"/>
      <c r="D198" s="4"/>
      <c r="E198" s="4"/>
      <c r="F198" s="4"/>
      <c r="G198" s="4"/>
      <c r="H198" s="4"/>
      <c r="I198" s="1"/>
      <c r="J198" s="1"/>
      <c r="K198" s="1"/>
      <c r="L198" s="1"/>
      <c r="M198" s="1"/>
      <c r="N198" s="1"/>
      <c r="O198" s="1"/>
      <c r="P198" s="1"/>
    </row>
    <row r="199" ht="12.75">
      <c r="A199" s="2"/>
      <c r="B199" s="3"/>
      <c r="C199" s="4"/>
      <c r="D199" s="4"/>
      <c r="E199" s="4"/>
      <c r="F199" s="4"/>
      <c r="G199" s="4"/>
      <c r="H199" s="4"/>
      <c r="I199" s="1"/>
      <c r="J199" s="1"/>
      <c r="K199" s="1"/>
      <c r="L199" s="1"/>
      <c r="M199" s="1"/>
      <c r="N199" s="1"/>
      <c r="O199" s="1"/>
      <c r="P199" s="1"/>
    </row>
    <row r="200" ht="12.75">
      <c r="A200" s="2"/>
      <c r="B200" s="3"/>
      <c r="C200" s="4"/>
      <c r="D200" s="4"/>
      <c r="E200" s="4"/>
      <c r="F200" s="4"/>
      <c r="G200" s="4"/>
      <c r="H200" s="4"/>
      <c r="I200" s="1"/>
      <c r="J200" s="1"/>
      <c r="K200" s="1"/>
      <c r="L200" s="1"/>
      <c r="M200" s="1"/>
      <c r="N200" s="1"/>
      <c r="O200" s="1"/>
      <c r="P200" s="1"/>
    </row>
    <row r="201" ht="12.75">
      <c r="A201" s="2"/>
      <c r="B201" s="3"/>
      <c r="C201" s="4"/>
      <c r="D201" s="4"/>
      <c r="E201" s="4"/>
      <c r="F201" s="4"/>
      <c r="G201" s="4"/>
      <c r="H201" s="4"/>
      <c r="I201" s="1"/>
      <c r="J201" s="1"/>
      <c r="K201" s="1"/>
      <c r="L201" s="1"/>
      <c r="M201" s="1"/>
      <c r="N201" s="1"/>
      <c r="O201" s="1"/>
      <c r="P201" s="1"/>
    </row>
    <row r="202" ht="12.75">
      <c r="A202" s="2"/>
      <c r="B202" s="3"/>
      <c r="C202" s="4"/>
      <c r="D202" s="4"/>
      <c r="E202" s="4"/>
      <c r="F202" s="4"/>
      <c r="G202" s="4"/>
      <c r="H202" s="4"/>
      <c r="I202" s="1"/>
      <c r="J202" s="1"/>
      <c r="K202" s="1"/>
      <c r="L202" s="1"/>
      <c r="M202" s="1"/>
      <c r="N202" s="1"/>
      <c r="O202" s="1"/>
      <c r="P202" s="1"/>
    </row>
    <row r="203" ht="12.75">
      <c r="A203" s="2"/>
      <c r="B203" s="3"/>
      <c r="C203" s="4"/>
      <c r="D203" s="4"/>
      <c r="E203" s="4"/>
      <c r="F203" s="4"/>
      <c r="G203" s="4"/>
      <c r="H203" s="4"/>
      <c r="I203" s="1"/>
      <c r="J203" s="1"/>
      <c r="K203" s="1"/>
      <c r="L203" s="1"/>
      <c r="M203" s="1"/>
      <c r="N203" s="1"/>
      <c r="O203" s="1"/>
      <c r="P203" s="1"/>
    </row>
    <row r="204" ht="12.75">
      <c r="A204" s="2"/>
      <c r="B204" s="3"/>
      <c r="C204" s="4"/>
      <c r="D204" s="4"/>
      <c r="E204" s="4"/>
      <c r="F204" s="4"/>
      <c r="G204" s="4"/>
      <c r="H204" s="4"/>
      <c r="I204" s="1"/>
      <c r="J204" s="1"/>
      <c r="K204" s="1"/>
      <c r="L204" s="1"/>
      <c r="M204" s="1"/>
      <c r="N204" s="1"/>
      <c r="O204" s="1"/>
      <c r="P204" s="1"/>
    </row>
    <row r="205" ht="12.75">
      <c r="A205" s="2"/>
      <c r="B205" s="3"/>
      <c r="C205" s="4"/>
      <c r="D205" s="4"/>
      <c r="E205" s="4"/>
      <c r="F205" s="4"/>
      <c r="G205" s="4"/>
      <c r="H205" s="4"/>
      <c r="I205" s="1"/>
      <c r="J205" s="1"/>
      <c r="K205" s="1"/>
      <c r="L205" s="1"/>
      <c r="M205" s="1"/>
      <c r="N205" s="1"/>
      <c r="O205" s="1"/>
      <c r="P205" s="1"/>
    </row>
    <row r="206" ht="12.75">
      <c r="A206" s="2"/>
      <c r="B206" s="3"/>
      <c r="C206" s="4"/>
      <c r="D206" s="4"/>
      <c r="E206" s="4"/>
      <c r="F206" s="4"/>
      <c r="G206" s="4"/>
      <c r="H206" s="4"/>
      <c r="I206" s="1"/>
      <c r="J206" s="1"/>
      <c r="K206" s="1"/>
      <c r="L206" s="1"/>
      <c r="M206" s="1"/>
      <c r="N206" s="1"/>
      <c r="O206" s="1"/>
      <c r="P206" s="1"/>
    </row>
    <row r="207" ht="12.75">
      <c r="A207" s="2"/>
      <c r="B207" s="3"/>
      <c r="C207" s="4"/>
      <c r="D207" s="4"/>
      <c r="E207" s="4"/>
      <c r="F207" s="4"/>
      <c r="G207" s="4"/>
      <c r="H207" s="4"/>
      <c r="I207" s="1"/>
      <c r="J207" s="1"/>
      <c r="K207" s="1"/>
      <c r="L207" s="1"/>
      <c r="M207" s="1"/>
      <c r="N207" s="1"/>
      <c r="O207" s="1"/>
      <c r="P207" s="1"/>
    </row>
    <row r="208" ht="12.75">
      <c r="A208" s="2"/>
      <c r="B208" s="3"/>
      <c r="C208" s="4"/>
      <c r="D208" s="4"/>
      <c r="E208" s="4"/>
      <c r="F208" s="4"/>
      <c r="G208" s="4"/>
      <c r="H208" s="4"/>
      <c r="I208" s="1"/>
      <c r="J208" s="1"/>
      <c r="K208" s="1"/>
      <c r="L208" s="1"/>
      <c r="M208" s="1"/>
      <c r="N208" s="1"/>
      <c r="O208" s="1"/>
      <c r="P208" s="1"/>
    </row>
    <row r="209" ht="12.75">
      <c r="A209" s="2"/>
      <c r="B209" s="3"/>
      <c r="C209" s="4"/>
      <c r="D209" s="4"/>
      <c r="E209" s="4"/>
      <c r="F209" s="4"/>
      <c r="G209" s="4"/>
      <c r="H209" s="4"/>
      <c r="I209" s="1"/>
      <c r="J209" s="1"/>
      <c r="K209" s="1"/>
      <c r="L209" s="1"/>
      <c r="M209" s="1"/>
      <c r="N209" s="1"/>
      <c r="O209" s="1"/>
      <c r="P209" s="1"/>
    </row>
    <row r="210" ht="12.75">
      <c r="A210" s="2"/>
      <c r="B210" s="3"/>
      <c r="C210" s="4"/>
      <c r="D210" s="4"/>
      <c r="E210" s="4"/>
      <c r="F210" s="4"/>
      <c r="G210" s="4"/>
      <c r="H210" s="4"/>
      <c r="I210" s="1"/>
      <c r="J210" s="1"/>
      <c r="K210" s="1"/>
      <c r="L210" s="1"/>
      <c r="M210" s="1"/>
      <c r="N210" s="1"/>
      <c r="O210" s="1"/>
      <c r="P210" s="1"/>
    </row>
    <row r="211" ht="12.75">
      <c r="A211" s="2"/>
      <c r="B211" s="3"/>
      <c r="C211" s="4"/>
      <c r="D211" s="4"/>
      <c r="E211" s="4"/>
      <c r="F211" s="4"/>
      <c r="G211" s="4"/>
      <c r="H211" s="4"/>
      <c r="I211" s="1"/>
      <c r="J211" s="1"/>
      <c r="K211" s="1"/>
      <c r="L211" s="1"/>
      <c r="M211" s="1"/>
      <c r="N211" s="1"/>
      <c r="O211" s="1"/>
      <c r="P211" s="1"/>
    </row>
    <row r="212" ht="12.75">
      <c r="A212" s="2"/>
      <c r="B212" s="3"/>
      <c r="C212" s="4"/>
      <c r="D212" s="4"/>
      <c r="E212" s="4"/>
      <c r="F212" s="4"/>
      <c r="G212" s="4"/>
      <c r="H212" s="4"/>
      <c r="I212" s="1"/>
      <c r="J212" s="1"/>
      <c r="K212" s="1"/>
      <c r="L212" s="1"/>
      <c r="M212" s="1"/>
      <c r="N212" s="1"/>
      <c r="O212" s="1"/>
      <c r="P212" s="1"/>
    </row>
    <row r="213" ht="12.75">
      <c r="A213" s="2"/>
      <c r="B213" s="3"/>
      <c r="C213" s="4"/>
      <c r="D213" s="4"/>
      <c r="E213" s="4"/>
      <c r="F213" s="4"/>
      <c r="G213" s="4"/>
      <c r="H213" s="4"/>
      <c r="I213" s="1"/>
      <c r="J213" s="1"/>
      <c r="K213" s="1"/>
      <c r="L213" s="1"/>
      <c r="M213" s="1"/>
      <c r="N213" s="1"/>
      <c r="O213" s="1"/>
      <c r="P213" s="1"/>
    </row>
    <row r="214" ht="12.75">
      <c r="A214" s="2"/>
      <c r="B214" s="3"/>
      <c r="C214" s="4"/>
      <c r="D214" s="4"/>
      <c r="E214" s="4"/>
      <c r="F214" s="4"/>
      <c r="G214" s="4"/>
      <c r="H214" s="4"/>
      <c r="I214" s="1"/>
      <c r="J214" s="1"/>
      <c r="K214" s="1"/>
      <c r="L214" s="1"/>
      <c r="M214" s="1"/>
      <c r="N214" s="1"/>
      <c r="O214" s="1"/>
      <c r="P214" s="1"/>
    </row>
    <row r="215" ht="12.75">
      <c r="A215" s="2"/>
      <c r="B215" s="3"/>
      <c r="C215" s="4"/>
      <c r="D215" s="4"/>
      <c r="E215" s="4"/>
      <c r="F215" s="4"/>
      <c r="G215" s="4"/>
      <c r="H215" s="4"/>
      <c r="I215" s="1"/>
      <c r="J215" s="1"/>
      <c r="K215" s="1"/>
      <c r="L215" s="1"/>
      <c r="M215" s="1"/>
      <c r="N215" s="1"/>
      <c r="O215" s="1"/>
      <c r="P215" s="1"/>
    </row>
    <row r="216" ht="12.75">
      <c r="A216" s="2"/>
      <c r="B216" s="3"/>
      <c r="C216" s="4"/>
      <c r="D216" s="4"/>
      <c r="E216" s="4"/>
      <c r="F216" s="4"/>
      <c r="G216" s="4"/>
      <c r="H216" s="4"/>
      <c r="I216" s="1"/>
      <c r="J216" s="1"/>
      <c r="K216" s="1"/>
      <c r="L216" s="1"/>
      <c r="M216" s="1"/>
      <c r="N216" s="1"/>
      <c r="O216" s="1"/>
      <c r="P216" s="1"/>
    </row>
    <row r="217" ht="12.75">
      <c r="A217" s="2"/>
      <c r="B217" s="3"/>
      <c r="C217" s="4"/>
      <c r="D217" s="4"/>
      <c r="E217" s="4"/>
      <c r="F217" s="4"/>
      <c r="G217" s="4"/>
      <c r="H217" s="4"/>
      <c r="I217" s="1"/>
      <c r="J217" s="1"/>
      <c r="K217" s="1"/>
      <c r="L217" s="1"/>
      <c r="M217" s="1"/>
      <c r="N217" s="1"/>
      <c r="O217" s="1"/>
      <c r="P217" s="1"/>
    </row>
    <row r="218" ht="12.75">
      <c r="A218" s="2"/>
      <c r="B218" s="3"/>
      <c r="C218" s="4"/>
      <c r="D218" s="4"/>
      <c r="E218" s="4"/>
      <c r="F218" s="4"/>
      <c r="G218" s="4"/>
      <c r="H218" s="4"/>
      <c r="I218" s="1"/>
      <c r="J218" s="1"/>
      <c r="K218" s="1"/>
      <c r="L218" s="1"/>
      <c r="M218" s="1"/>
      <c r="N218" s="1"/>
      <c r="O218" s="1"/>
      <c r="P218" s="1"/>
    </row>
    <row r="219" ht="12.75">
      <c r="A219" s="2"/>
      <c r="B219" s="3"/>
      <c r="C219" s="4"/>
      <c r="D219" s="4"/>
      <c r="E219" s="4"/>
      <c r="F219" s="4"/>
      <c r="G219" s="4"/>
      <c r="H219" s="4"/>
      <c r="I219" s="1"/>
      <c r="J219" s="1"/>
      <c r="K219" s="1"/>
      <c r="L219" s="1"/>
      <c r="M219" s="1"/>
      <c r="N219" s="1"/>
      <c r="O219" s="1"/>
      <c r="P219" s="1"/>
    </row>
    <row r="220" ht="12.75">
      <c r="A220" s="2"/>
      <c r="B220" s="3"/>
      <c r="C220" s="4"/>
      <c r="D220" s="4"/>
      <c r="E220" s="4"/>
      <c r="F220" s="4"/>
      <c r="G220" s="4"/>
      <c r="H220" s="4"/>
      <c r="I220" s="1"/>
      <c r="J220" s="1"/>
      <c r="K220" s="1"/>
      <c r="L220" s="1"/>
      <c r="M220" s="1"/>
      <c r="N220" s="1"/>
      <c r="O220" s="1"/>
      <c r="P220" s="1"/>
    </row>
    <row r="221" ht="12.75">
      <c r="A221" s="2"/>
      <c r="B221" s="3"/>
      <c r="C221" s="4"/>
      <c r="D221" s="4"/>
      <c r="E221" s="4"/>
      <c r="F221" s="4"/>
      <c r="G221" s="4"/>
      <c r="H221" s="4"/>
      <c r="I221" s="1"/>
      <c r="J221" s="1"/>
      <c r="K221" s="1"/>
      <c r="L221" s="1"/>
      <c r="M221" s="1"/>
      <c r="N221" s="1"/>
      <c r="O221" s="1"/>
      <c r="P221" s="1"/>
    </row>
    <row r="222" ht="12.75">
      <c r="A222" s="2"/>
      <c r="B222" s="3"/>
      <c r="C222" s="4"/>
      <c r="D222" s="4"/>
      <c r="E222" s="4"/>
      <c r="F222" s="4"/>
      <c r="G222" s="4"/>
      <c r="H222" s="4"/>
      <c r="I222" s="1"/>
      <c r="J222" s="1"/>
      <c r="K222" s="1"/>
      <c r="L222" s="1"/>
      <c r="M222" s="1"/>
      <c r="N222" s="1"/>
      <c r="O222" s="1"/>
      <c r="P222" s="1"/>
    </row>
    <row r="223" ht="12.75">
      <c r="A223" s="2"/>
      <c r="B223" s="3"/>
      <c r="C223" s="4"/>
      <c r="D223" s="4"/>
      <c r="E223" s="4"/>
      <c r="F223" s="4"/>
      <c r="G223" s="4"/>
      <c r="H223" s="4"/>
      <c r="I223" s="1"/>
      <c r="J223" s="1"/>
      <c r="K223" s="1"/>
      <c r="L223" s="1"/>
      <c r="M223" s="1"/>
      <c r="N223" s="1"/>
      <c r="O223" s="1"/>
      <c r="P223" s="1"/>
    </row>
    <row r="224" ht="12.75">
      <c r="A224" s="2"/>
      <c r="B224" s="3"/>
      <c r="C224" s="4"/>
      <c r="D224" s="4"/>
      <c r="E224" s="4"/>
      <c r="F224" s="4"/>
      <c r="G224" s="4"/>
      <c r="H224" s="4"/>
      <c r="I224" s="1"/>
      <c r="J224" s="1"/>
      <c r="K224" s="1"/>
      <c r="L224" s="1"/>
      <c r="M224" s="1"/>
      <c r="N224" s="1"/>
      <c r="O224" s="1"/>
      <c r="P224" s="1"/>
    </row>
    <row r="225" ht="12.75">
      <c r="A225" s="2"/>
      <c r="B225" s="3"/>
      <c r="C225" s="4"/>
      <c r="D225" s="4"/>
      <c r="E225" s="4"/>
      <c r="F225" s="4"/>
      <c r="G225" s="4"/>
      <c r="H225" s="4"/>
      <c r="I225" s="1"/>
      <c r="J225" s="1"/>
      <c r="K225" s="1"/>
      <c r="L225" s="1"/>
      <c r="M225" s="1"/>
      <c r="N225" s="1"/>
      <c r="O225" s="1"/>
      <c r="P225" s="1"/>
    </row>
    <row r="226" ht="12.75">
      <c r="A226" s="2"/>
      <c r="B226" s="3"/>
      <c r="C226" s="4"/>
      <c r="D226" s="4"/>
      <c r="E226" s="4"/>
      <c r="F226" s="4"/>
      <c r="G226" s="4"/>
      <c r="H226" s="4"/>
      <c r="I226" s="1"/>
      <c r="J226" s="1"/>
      <c r="K226" s="1"/>
      <c r="L226" s="1"/>
      <c r="M226" s="1"/>
      <c r="N226" s="1"/>
      <c r="O226" s="1"/>
      <c r="P226" s="1"/>
    </row>
    <row r="227" ht="12.75">
      <c r="A227" s="2"/>
      <c r="B227" s="3"/>
      <c r="C227" s="4"/>
      <c r="D227" s="4"/>
      <c r="E227" s="4"/>
      <c r="F227" s="4"/>
      <c r="G227" s="4"/>
      <c r="H227" s="4"/>
      <c r="I227" s="1"/>
      <c r="J227" s="1"/>
      <c r="K227" s="1"/>
      <c r="L227" s="1"/>
      <c r="M227" s="1"/>
      <c r="N227" s="1"/>
      <c r="O227" s="1"/>
      <c r="P227" s="1"/>
    </row>
    <row r="228" ht="12.75">
      <c r="A228" s="2"/>
      <c r="B228" s="3"/>
      <c r="C228" s="4"/>
      <c r="D228" s="4"/>
      <c r="E228" s="4"/>
      <c r="F228" s="4"/>
      <c r="G228" s="4"/>
      <c r="H228" s="4"/>
      <c r="I228" s="1"/>
      <c r="J228" s="1"/>
      <c r="K228" s="1"/>
      <c r="L228" s="1"/>
      <c r="M228" s="1"/>
      <c r="N228" s="1"/>
      <c r="O228" s="1"/>
      <c r="P228" s="1"/>
    </row>
    <row r="229" ht="12.75">
      <c r="A229" s="2"/>
      <c r="B229" s="3"/>
      <c r="C229" s="4"/>
      <c r="D229" s="4"/>
      <c r="E229" s="4"/>
      <c r="F229" s="4"/>
      <c r="G229" s="4"/>
      <c r="H229" s="4"/>
      <c r="I229" s="1"/>
      <c r="J229" s="1"/>
      <c r="K229" s="1"/>
      <c r="L229" s="1"/>
      <c r="M229" s="1"/>
      <c r="N229" s="1"/>
      <c r="O229" s="1"/>
      <c r="P229" s="1"/>
    </row>
    <row r="230" ht="12.75">
      <c r="A230" s="2"/>
      <c r="B230" s="3"/>
      <c r="C230" s="4"/>
      <c r="D230" s="4"/>
      <c r="E230" s="4"/>
      <c r="F230" s="4"/>
      <c r="G230" s="4"/>
      <c r="H230" s="4"/>
      <c r="I230" s="1"/>
      <c r="J230" s="1"/>
      <c r="K230" s="1"/>
      <c r="L230" s="1"/>
      <c r="M230" s="1"/>
      <c r="N230" s="1"/>
      <c r="O230" s="1"/>
      <c r="P230" s="1"/>
    </row>
    <row r="231" ht="12.75">
      <c r="A231" s="2"/>
      <c r="B231" s="3"/>
      <c r="C231" s="4"/>
      <c r="D231" s="4"/>
      <c r="E231" s="4"/>
      <c r="F231" s="4"/>
      <c r="G231" s="4"/>
      <c r="H231" s="4"/>
      <c r="I231" s="1"/>
      <c r="J231" s="1"/>
      <c r="K231" s="1"/>
      <c r="L231" s="1"/>
      <c r="M231" s="1"/>
      <c r="N231" s="1"/>
      <c r="O231" s="1"/>
      <c r="P231" s="1"/>
    </row>
    <row r="232" ht="12.75">
      <c r="A232" s="2"/>
      <c r="B232" s="3"/>
      <c r="C232" s="4"/>
      <c r="D232" s="4"/>
      <c r="E232" s="4"/>
      <c r="F232" s="4"/>
      <c r="G232" s="4"/>
      <c r="H232" s="4"/>
      <c r="I232" s="1"/>
      <c r="J232" s="1"/>
      <c r="K232" s="1"/>
      <c r="L232" s="1"/>
      <c r="M232" s="1"/>
      <c r="N232" s="1"/>
      <c r="O232" s="1"/>
      <c r="P232" s="1"/>
    </row>
    <row r="233" ht="12.75">
      <c r="A233" s="2"/>
      <c r="B233" s="3"/>
      <c r="C233" s="4"/>
      <c r="D233" s="4"/>
      <c r="E233" s="4"/>
      <c r="F233" s="4"/>
      <c r="G233" s="4"/>
      <c r="H233" s="4"/>
      <c r="I233" s="1"/>
      <c r="J233" s="1"/>
      <c r="K233" s="1"/>
      <c r="L233" s="1"/>
      <c r="M233" s="1"/>
      <c r="N233" s="1"/>
      <c r="O233" s="1"/>
      <c r="P233" s="1"/>
    </row>
    <row r="234" ht="12.75">
      <c r="A234" s="2"/>
      <c r="B234" s="3"/>
      <c r="C234" s="4"/>
      <c r="D234" s="4"/>
      <c r="E234" s="4"/>
      <c r="F234" s="4"/>
      <c r="G234" s="4"/>
      <c r="H234" s="4"/>
      <c r="I234" s="1"/>
      <c r="J234" s="1"/>
      <c r="K234" s="1"/>
      <c r="L234" s="1"/>
      <c r="M234" s="1"/>
      <c r="N234" s="1"/>
      <c r="O234" s="1"/>
      <c r="P234" s="1"/>
    </row>
    <row r="235" ht="12.75">
      <c r="A235" s="2"/>
      <c r="B235" s="3"/>
      <c r="C235" s="4"/>
      <c r="D235" s="4"/>
      <c r="E235" s="4"/>
      <c r="F235" s="4"/>
      <c r="G235" s="4"/>
      <c r="H235" s="4"/>
      <c r="I235" s="1"/>
      <c r="J235" s="1"/>
      <c r="K235" s="1"/>
      <c r="L235" s="1"/>
      <c r="M235" s="1"/>
      <c r="N235" s="1"/>
      <c r="O235" s="1"/>
      <c r="P235" s="1"/>
    </row>
    <row r="236" ht="12.75">
      <c r="A236" s="2"/>
      <c r="B236" s="3"/>
      <c r="C236" s="4"/>
      <c r="D236" s="4"/>
      <c r="E236" s="4"/>
      <c r="F236" s="4"/>
      <c r="G236" s="4"/>
      <c r="H236" s="4"/>
      <c r="I236" s="1"/>
      <c r="J236" s="1"/>
      <c r="K236" s="1"/>
      <c r="L236" s="1"/>
      <c r="M236" s="1"/>
      <c r="N236" s="1"/>
      <c r="O236" s="1"/>
      <c r="P236" s="1"/>
    </row>
    <row r="237" ht="12.75">
      <c r="A237" s="2"/>
      <c r="B237" s="3"/>
      <c r="C237" s="4"/>
      <c r="D237" s="4"/>
      <c r="E237" s="4"/>
      <c r="F237" s="4"/>
      <c r="G237" s="4"/>
      <c r="H237" s="4"/>
      <c r="I237" s="1"/>
      <c r="J237" s="1"/>
      <c r="K237" s="1"/>
      <c r="L237" s="1"/>
      <c r="M237" s="1"/>
      <c r="N237" s="1"/>
      <c r="O237" s="1"/>
      <c r="P237" s="1"/>
    </row>
    <row r="238" ht="12.75">
      <c r="A238" s="2"/>
      <c r="B238" s="3"/>
      <c r="C238" s="4"/>
      <c r="D238" s="4"/>
      <c r="E238" s="4"/>
      <c r="F238" s="4"/>
      <c r="G238" s="4"/>
      <c r="H238" s="4"/>
      <c r="I238" s="1"/>
      <c r="J238" s="1"/>
      <c r="K238" s="1"/>
      <c r="L238" s="1"/>
      <c r="M238" s="1"/>
      <c r="N238" s="1"/>
      <c r="O238" s="1"/>
      <c r="P238" s="1"/>
    </row>
    <row r="239" ht="12.75">
      <c r="A239" s="2"/>
      <c r="B239" s="3"/>
      <c r="C239" s="4"/>
      <c r="D239" s="4"/>
      <c r="E239" s="4"/>
      <c r="F239" s="4"/>
      <c r="G239" s="4"/>
      <c r="H239" s="4"/>
      <c r="I239" s="1"/>
      <c r="J239" s="1"/>
      <c r="K239" s="1"/>
      <c r="L239" s="1"/>
      <c r="M239" s="1"/>
      <c r="N239" s="1"/>
      <c r="O239" s="1"/>
      <c r="P239" s="1"/>
    </row>
    <row r="240" ht="12.75">
      <c r="A240" s="2"/>
      <c r="B240" s="3"/>
      <c r="C240" s="4"/>
      <c r="D240" s="4"/>
      <c r="E240" s="4"/>
      <c r="F240" s="4"/>
      <c r="G240" s="4"/>
      <c r="H240" s="4"/>
      <c r="I240" s="1"/>
      <c r="J240" s="1"/>
      <c r="K240" s="1"/>
      <c r="L240" s="1"/>
      <c r="M240" s="1"/>
      <c r="N240" s="1"/>
      <c r="O240" s="1"/>
      <c r="P240" s="1"/>
    </row>
    <row r="241" ht="12.75">
      <c r="A241" s="2"/>
      <c r="B241" s="3"/>
      <c r="C241" s="4"/>
      <c r="D241" s="4"/>
      <c r="E241" s="4"/>
      <c r="F241" s="4"/>
      <c r="G241" s="4"/>
      <c r="H241" s="4"/>
      <c r="I241" s="1"/>
      <c r="J241" s="1"/>
      <c r="K241" s="1"/>
      <c r="L241" s="1"/>
      <c r="M241" s="1"/>
      <c r="N241" s="1"/>
      <c r="O241" s="1"/>
      <c r="P241" s="1"/>
    </row>
    <row r="242" ht="12.75">
      <c r="A242" s="2"/>
      <c r="B242" s="3"/>
      <c r="C242" s="4"/>
      <c r="D242" s="4"/>
      <c r="E242" s="4"/>
      <c r="F242" s="4"/>
      <c r="G242" s="4"/>
      <c r="H242" s="4"/>
      <c r="I242" s="1"/>
      <c r="J242" s="1"/>
      <c r="K242" s="1"/>
      <c r="L242" s="1"/>
      <c r="M242" s="1"/>
      <c r="N242" s="1"/>
      <c r="O242" s="1"/>
      <c r="P242" s="1"/>
    </row>
    <row r="243" ht="12.75">
      <c r="A243" s="2"/>
      <c r="B243" s="3"/>
      <c r="C243" s="4"/>
      <c r="D243" s="4"/>
      <c r="E243" s="4"/>
      <c r="F243" s="4"/>
      <c r="G243" s="4"/>
      <c r="H243" s="4"/>
      <c r="I243" s="1"/>
      <c r="J243" s="1"/>
      <c r="K243" s="1"/>
      <c r="L243" s="1"/>
      <c r="M243" s="1"/>
      <c r="N243" s="1"/>
      <c r="O243" s="1"/>
      <c r="P243" s="1"/>
    </row>
    <row r="244" ht="12.75">
      <c r="A244" s="2"/>
      <c r="B244" s="3"/>
      <c r="C244" s="4"/>
      <c r="D244" s="4"/>
      <c r="E244" s="4"/>
      <c r="F244" s="4"/>
      <c r="G244" s="4"/>
      <c r="H244" s="4"/>
      <c r="I244" s="1"/>
      <c r="J244" s="1"/>
      <c r="K244" s="1"/>
      <c r="L244" s="1"/>
      <c r="M244" s="1"/>
      <c r="N244" s="1"/>
      <c r="O244" s="1"/>
      <c r="P244" s="1"/>
    </row>
    <row r="245" ht="12.75">
      <c r="A245" s="2"/>
      <c r="B245" s="3"/>
      <c r="C245" s="4"/>
      <c r="D245" s="4"/>
      <c r="E245" s="4"/>
      <c r="F245" s="4"/>
      <c r="G245" s="4"/>
      <c r="H245" s="4"/>
      <c r="I245" s="1"/>
      <c r="J245" s="1"/>
      <c r="K245" s="1"/>
      <c r="L245" s="1"/>
      <c r="M245" s="1"/>
      <c r="N245" s="1"/>
      <c r="O245" s="1"/>
      <c r="P245" s="1"/>
    </row>
    <row r="246" ht="12.75">
      <c r="A246" s="2"/>
      <c r="B246" s="3"/>
      <c r="C246" s="4"/>
      <c r="D246" s="4"/>
      <c r="E246" s="4"/>
      <c r="F246" s="4"/>
      <c r="G246" s="4"/>
      <c r="H246" s="4"/>
      <c r="I246" s="1"/>
      <c r="J246" s="1"/>
      <c r="K246" s="1"/>
      <c r="L246" s="1"/>
      <c r="M246" s="1"/>
      <c r="N246" s="1"/>
      <c r="O246" s="1"/>
      <c r="P246" s="1"/>
    </row>
    <row r="247" ht="12.75">
      <c r="A247" s="2"/>
      <c r="B247" s="3"/>
      <c r="C247" s="4"/>
      <c r="D247" s="4"/>
      <c r="E247" s="4"/>
      <c r="F247" s="4"/>
      <c r="G247" s="4"/>
      <c r="H247" s="4"/>
      <c r="I247" s="1"/>
      <c r="J247" s="1"/>
      <c r="K247" s="1"/>
      <c r="L247" s="1"/>
      <c r="M247" s="1"/>
      <c r="N247" s="1"/>
      <c r="O247" s="1"/>
      <c r="P247" s="1"/>
    </row>
    <row r="248" ht="12.75">
      <c r="A248" s="2"/>
      <c r="B248" s="3"/>
      <c r="C248" s="4"/>
      <c r="D248" s="4"/>
      <c r="E248" s="4"/>
      <c r="F248" s="4"/>
      <c r="G248" s="4"/>
      <c r="H248" s="4"/>
      <c r="I248" s="1"/>
      <c r="J248" s="1"/>
      <c r="K248" s="1"/>
      <c r="L248" s="1"/>
      <c r="M248" s="1"/>
      <c r="N248" s="1"/>
      <c r="O248" s="1"/>
      <c r="P248" s="1"/>
    </row>
    <row r="249" ht="12.75">
      <c r="A249" s="2"/>
      <c r="B249" s="3"/>
      <c r="C249" s="4"/>
      <c r="D249" s="4"/>
      <c r="E249" s="4"/>
      <c r="F249" s="4"/>
      <c r="G249" s="4"/>
      <c r="H249" s="4"/>
      <c r="I249" s="1"/>
      <c r="J249" s="1"/>
      <c r="K249" s="1"/>
      <c r="L249" s="1"/>
      <c r="M249" s="1"/>
      <c r="N249" s="1"/>
      <c r="O249" s="1"/>
      <c r="P249" s="1"/>
    </row>
    <row r="250" ht="12.75">
      <c r="A250" s="2"/>
      <c r="B250" s="3"/>
      <c r="C250" s="4"/>
      <c r="D250" s="4"/>
      <c r="E250" s="4"/>
      <c r="F250" s="4"/>
      <c r="G250" s="4"/>
      <c r="H250" s="4"/>
      <c r="I250" s="1"/>
      <c r="J250" s="1"/>
      <c r="K250" s="1"/>
      <c r="L250" s="1"/>
      <c r="M250" s="1"/>
      <c r="N250" s="1"/>
      <c r="O250" s="1"/>
      <c r="P250" s="1"/>
    </row>
    <row r="251" ht="12.75">
      <c r="A251" s="2"/>
      <c r="B251" s="3"/>
      <c r="C251" s="4"/>
      <c r="D251" s="4"/>
      <c r="E251" s="4"/>
      <c r="F251" s="4"/>
      <c r="G251" s="4"/>
      <c r="H251" s="4"/>
      <c r="I251" s="1"/>
      <c r="J251" s="1"/>
      <c r="K251" s="1"/>
      <c r="L251" s="1"/>
      <c r="M251" s="1"/>
      <c r="N251" s="1"/>
      <c r="O251" s="1"/>
      <c r="P251" s="1"/>
    </row>
    <row r="252" ht="12.75">
      <c r="A252" s="2"/>
      <c r="B252" s="3"/>
      <c r="C252" s="4"/>
      <c r="D252" s="4"/>
      <c r="E252" s="4"/>
      <c r="F252" s="4"/>
      <c r="G252" s="4"/>
      <c r="H252" s="4"/>
      <c r="I252" s="1"/>
      <c r="J252" s="1"/>
      <c r="K252" s="1"/>
      <c r="L252" s="1"/>
      <c r="M252" s="1"/>
      <c r="N252" s="1"/>
      <c r="O252" s="1"/>
      <c r="P252" s="1"/>
    </row>
    <row r="253" ht="12.75">
      <c r="A253" s="2"/>
      <c r="B253" s="3"/>
      <c r="C253" s="4"/>
      <c r="D253" s="4"/>
      <c r="E253" s="4"/>
      <c r="F253" s="4"/>
      <c r="G253" s="4"/>
      <c r="H253" s="4"/>
      <c r="I253" s="1"/>
      <c r="J253" s="1"/>
      <c r="K253" s="1"/>
      <c r="L253" s="1"/>
      <c r="M253" s="1"/>
      <c r="N253" s="1"/>
      <c r="O253" s="1"/>
      <c r="P253" s="1"/>
    </row>
    <row r="254" ht="12.75">
      <c r="A254" s="2"/>
      <c r="B254" s="3"/>
      <c r="C254" s="4"/>
      <c r="D254" s="4"/>
      <c r="E254" s="4"/>
      <c r="F254" s="4"/>
      <c r="G254" s="4"/>
      <c r="H254" s="4"/>
      <c r="I254" s="1"/>
      <c r="J254" s="1"/>
      <c r="K254" s="1"/>
      <c r="L254" s="1"/>
      <c r="M254" s="1"/>
      <c r="N254" s="1"/>
      <c r="O254" s="1"/>
      <c r="P254" s="1"/>
    </row>
    <row r="255" ht="12.75">
      <c r="A255" s="2"/>
      <c r="B255" s="3"/>
      <c r="C255" s="4"/>
      <c r="D255" s="4"/>
      <c r="E255" s="4"/>
      <c r="F255" s="4"/>
      <c r="G255" s="4"/>
      <c r="H255" s="4"/>
      <c r="I255" s="1"/>
      <c r="J255" s="1"/>
      <c r="K255" s="1"/>
      <c r="L255" s="1"/>
      <c r="M255" s="1"/>
      <c r="N255" s="1"/>
      <c r="O255" s="1"/>
      <c r="P255" s="1"/>
    </row>
    <row r="256" ht="12.75">
      <c r="A256" s="2"/>
      <c r="B256" s="3"/>
      <c r="C256" s="4"/>
      <c r="D256" s="4"/>
      <c r="E256" s="4"/>
      <c r="F256" s="4"/>
      <c r="G256" s="4"/>
      <c r="H256" s="4"/>
      <c r="I256" s="1"/>
      <c r="J256" s="1"/>
      <c r="K256" s="1"/>
      <c r="L256" s="1"/>
      <c r="M256" s="1"/>
      <c r="N256" s="1"/>
      <c r="O256" s="1"/>
      <c r="P256" s="1"/>
    </row>
    <row r="257" ht="12.75">
      <c r="A257" s="2"/>
      <c r="B257" s="3"/>
      <c r="C257" s="4"/>
      <c r="D257" s="4"/>
      <c r="E257" s="4"/>
      <c r="F257" s="4"/>
      <c r="G257" s="4"/>
      <c r="H257" s="4"/>
      <c r="I257" s="1"/>
      <c r="J257" s="1"/>
      <c r="K257" s="1"/>
      <c r="L257" s="1"/>
      <c r="M257" s="1"/>
      <c r="N257" s="1"/>
      <c r="O257" s="1"/>
      <c r="P257" s="1"/>
    </row>
    <row r="258" ht="12.75">
      <c r="A258" s="2"/>
      <c r="B258" s="3"/>
      <c r="C258" s="4"/>
      <c r="D258" s="4"/>
      <c r="E258" s="4"/>
      <c r="F258" s="4"/>
      <c r="G258" s="4"/>
      <c r="H258" s="4"/>
      <c r="I258" s="1"/>
      <c r="J258" s="1"/>
      <c r="K258" s="1"/>
      <c r="L258" s="1"/>
      <c r="M258" s="1"/>
      <c r="N258" s="1"/>
      <c r="O258" s="1"/>
      <c r="P258" s="1"/>
    </row>
    <row r="259" ht="12.75">
      <c r="A259" s="2"/>
      <c r="B259" s="3"/>
      <c r="C259" s="4"/>
      <c r="D259" s="4"/>
      <c r="E259" s="4"/>
      <c r="F259" s="4"/>
      <c r="G259" s="4"/>
      <c r="H259" s="4"/>
      <c r="I259" s="1"/>
      <c r="J259" s="1"/>
      <c r="K259" s="1"/>
      <c r="L259" s="1"/>
      <c r="M259" s="1"/>
      <c r="N259" s="1"/>
      <c r="O259" s="1"/>
      <c r="P259" s="1"/>
    </row>
    <row r="260" ht="12.75">
      <c r="A260" s="2"/>
      <c r="B260" s="3"/>
      <c r="C260" s="4"/>
      <c r="D260" s="4"/>
      <c r="E260" s="4"/>
      <c r="F260" s="4"/>
      <c r="G260" s="4"/>
      <c r="H260" s="4"/>
      <c r="I260" s="1"/>
      <c r="J260" s="1"/>
      <c r="K260" s="1"/>
      <c r="L260" s="1"/>
      <c r="M260" s="1"/>
      <c r="N260" s="1"/>
      <c r="O260" s="1"/>
      <c r="P260" s="1"/>
    </row>
    <row r="261" ht="12.75">
      <c r="A261" s="2"/>
      <c r="B261" s="3"/>
      <c r="C261" s="4"/>
      <c r="D261" s="4"/>
      <c r="E261" s="4"/>
      <c r="F261" s="4"/>
      <c r="G261" s="4"/>
      <c r="H261" s="4"/>
      <c r="I261" s="1"/>
      <c r="J261" s="1"/>
      <c r="K261" s="1"/>
      <c r="L261" s="1"/>
      <c r="M261" s="1"/>
      <c r="N261" s="1"/>
      <c r="O261" s="1"/>
      <c r="P261" s="1"/>
    </row>
    <row r="262" ht="12.75">
      <c r="A262" s="2"/>
      <c r="B262" s="3"/>
      <c r="C262" s="4"/>
      <c r="D262" s="4"/>
      <c r="E262" s="4"/>
      <c r="F262" s="4"/>
      <c r="G262" s="4"/>
      <c r="H262" s="4"/>
      <c r="I262" s="1"/>
      <c r="J262" s="1"/>
      <c r="K262" s="1"/>
      <c r="L262" s="1"/>
      <c r="M262" s="1"/>
      <c r="N262" s="1"/>
      <c r="O262" s="1"/>
      <c r="P262" s="1"/>
    </row>
    <row r="263" ht="12.75">
      <c r="A263" s="2"/>
      <c r="B263" s="3"/>
      <c r="C263" s="4"/>
      <c r="D263" s="4"/>
      <c r="E263" s="4"/>
      <c r="F263" s="4"/>
      <c r="G263" s="4"/>
      <c r="H263" s="4"/>
      <c r="I263" s="1"/>
      <c r="J263" s="1"/>
      <c r="K263" s="1"/>
      <c r="L263" s="1"/>
      <c r="M263" s="1"/>
      <c r="N263" s="1"/>
      <c r="O263" s="1"/>
      <c r="P263" s="1"/>
    </row>
    <row r="264" ht="12.75">
      <c r="A264" s="2"/>
      <c r="B264" s="3"/>
      <c r="C264" s="4"/>
      <c r="D264" s="4"/>
      <c r="E264" s="4"/>
      <c r="F264" s="4"/>
      <c r="G264" s="4"/>
      <c r="H264" s="4"/>
      <c r="I264" s="1"/>
      <c r="J264" s="1"/>
      <c r="K264" s="1"/>
      <c r="L264" s="1"/>
      <c r="M264" s="1"/>
      <c r="N264" s="1"/>
      <c r="O264" s="1"/>
      <c r="P264" s="1"/>
    </row>
    <row r="265" ht="12.75">
      <c r="A265" s="2"/>
      <c r="B265" s="3"/>
      <c r="C265" s="4"/>
      <c r="D265" s="4"/>
      <c r="E265" s="4"/>
      <c r="F265" s="4"/>
      <c r="G265" s="4"/>
      <c r="H265" s="4"/>
      <c r="I265" s="1"/>
      <c r="J265" s="1"/>
      <c r="K265" s="1"/>
      <c r="L265" s="1"/>
      <c r="M265" s="1"/>
      <c r="N265" s="1"/>
      <c r="O265" s="1"/>
      <c r="P265" s="1"/>
    </row>
    <row r="266" ht="12.75">
      <c r="A266" s="2"/>
      <c r="B266" s="3"/>
      <c r="C266" s="4"/>
      <c r="D266" s="4"/>
      <c r="E266" s="4"/>
      <c r="F266" s="4"/>
      <c r="G266" s="4"/>
      <c r="H266" s="4"/>
      <c r="I266" s="1"/>
      <c r="J266" s="1"/>
      <c r="K266" s="1"/>
      <c r="L266" s="1"/>
      <c r="M266" s="1"/>
      <c r="N266" s="1"/>
      <c r="O266" s="1"/>
      <c r="P266" s="1"/>
    </row>
    <row r="267" ht="12.75">
      <c r="A267" s="2"/>
      <c r="B267" s="3"/>
      <c r="C267" s="4"/>
      <c r="D267" s="4"/>
      <c r="E267" s="4"/>
      <c r="F267" s="4"/>
      <c r="G267" s="4"/>
      <c r="H267" s="4"/>
      <c r="I267" s="1"/>
      <c r="J267" s="1"/>
      <c r="K267" s="1"/>
      <c r="L267" s="1"/>
      <c r="M267" s="1"/>
      <c r="N267" s="1"/>
      <c r="O267" s="1"/>
      <c r="P267" s="1"/>
    </row>
    <row r="268" ht="12.75">
      <c r="A268" s="2"/>
      <c r="B268" s="3"/>
      <c r="C268" s="4"/>
      <c r="D268" s="4"/>
      <c r="E268" s="4"/>
      <c r="F268" s="4"/>
      <c r="G268" s="4"/>
      <c r="H268" s="4"/>
      <c r="I268" s="1"/>
      <c r="J268" s="1"/>
      <c r="K268" s="1"/>
      <c r="L268" s="1"/>
      <c r="M268" s="1"/>
      <c r="N268" s="1"/>
      <c r="O268" s="1"/>
      <c r="P268" s="1"/>
    </row>
    <row r="269" ht="12.75">
      <c r="A269" s="2"/>
      <c r="B269" s="3"/>
      <c r="C269" s="4"/>
      <c r="D269" s="4"/>
      <c r="E269" s="4"/>
      <c r="F269" s="4"/>
      <c r="G269" s="4"/>
      <c r="H269" s="4"/>
      <c r="I269" s="1"/>
      <c r="J269" s="1"/>
      <c r="K269" s="1"/>
      <c r="L269" s="1"/>
      <c r="M269" s="1"/>
      <c r="N269" s="1"/>
      <c r="O269" s="1"/>
      <c r="P269" s="1"/>
    </row>
    <row r="270" ht="12.75">
      <c r="A270" s="2"/>
      <c r="B270" s="3"/>
      <c r="C270" s="4"/>
      <c r="D270" s="4"/>
      <c r="E270" s="4"/>
      <c r="F270" s="4"/>
      <c r="G270" s="4"/>
      <c r="H270" s="4"/>
      <c r="I270" s="1"/>
      <c r="J270" s="1"/>
      <c r="K270" s="1"/>
      <c r="L270" s="1"/>
      <c r="M270" s="1"/>
      <c r="N270" s="1"/>
      <c r="O270" s="1"/>
      <c r="P270" s="1"/>
    </row>
    <row r="271" ht="12.75">
      <c r="A271" s="2"/>
      <c r="B271" s="3"/>
      <c r="C271" s="4"/>
      <c r="D271" s="4"/>
      <c r="E271" s="4"/>
      <c r="F271" s="4"/>
      <c r="G271" s="4"/>
      <c r="H271" s="4"/>
      <c r="I271" s="1"/>
      <c r="J271" s="1"/>
      <c r="K271" s="1"/>
      <c r="L271" s="1"/>
      <c r="M271" s="1"/>
      <c r="N271" s="1"/>
      <c r="O271" s="1"/>
      <c r="P271" s="1"/>
    </row>
    <row r="272" ht="12.75">
      <c r="A272" s="2"/>
      <c r="B272" s="3"/>
      <c r="C272" s="4"/>
      <c r="D272" s="4"/>
      <c r="E272" s="4"/>
      <c r="F272" s="4"/>
      <c r="G272" s="4"/>
      <c r="H272" s="4"/>
      <c r="I272" s="1"/>
      <c r="J272" s="1"/>
      <c r="K272" s="1"/>
      <c r="L272" s="1"/>
      <c r="M272" s="1"/>
      <c r="N272" s="1"/>
      <c r="O272" s="1"/>
      <c r="P272" s="1"/>
    </row>
    <row r="273" ht="12.75">
      <c r="A273" s="2"/>
      <c r="B273" s="3"/>
      <c r="C273" s="4"/>
      <c r="D273" s="4"/>
      <c r="E273" s="4"/>
      <c r="F273" s="4"/>
      <c r="G273" s="4"/>
      <c r="H273" s="4"/>
      <c r="I273" s="1"/>
      <c r="J273" s="1"/>
      <c r="K273" s="1"/>
      <c r="L273" s="1"/>
      <c r="M273" s="1"/>
      <c r="N273" s="1"/>
      <c r="O273" s="1"/>
      <c r="P273" s="1"/>
    </row>
    <row r="274" ht="12.75">
      <c r="A274" s="2"/>
      <c r="B274" s="3"/>
      <c r="C274" s="4"/>
      <c r="D274" s="4"/>
      <c r="E274" s="4"/>
      <c r="F274" s="4"/>
      <c r="G274" s="4"/>
      <c r="H274" s="4"/>
      <c r="I274" s="1"/>
      <c r="J274" s="1"/>
      <c r="K274" s="1"/>
      <c r="L274" s="1"/>
      <c r="M274" s="1"/>
      <c r="N274" s="1"/>
      <c r="O274" s="1"/>
      <c r="P274" s="1"/>
    </row>
    <row r="275" ht="12.75">
      <c r="A275" s="2"/>
      <c r="B275" s="3"/>
      <c r="C275" s="4"/>
      <c r="D275" s="4"/>
      <c r="E275" s="4"/>
      <c r="F275" s="4"/>
      <c r="G275" s="4"/>
      <c r="H275" s="4"/>
      <c r="I275" s="1"/>
      <c r="J275" s="1"/>
      <c r="K275" s="1"/>
      <c r="L275" s="1"/>
      <c r="M275" s="1"/>
      <c r="N275" s="1"/>
      <c r="O275" s="1"/>
      <c r="P275" s="1"/>
    </row>
    <row r="276" ht="12.75">
      <c r="A276" s="2"/>
      <c r="B276" s="3"/>
      <c r="C276" s="4"/>
      <c r="D276" s="4"/>
      <c r="E276" s="4"/>
      <c r="F276" s="4"/>
      <c r="G276" s="4"/>
      <c r="H276" s="4"/>
      <c r="I276" s="1"/>
      <c r="J276" s="1"/>
      <c r="K276" s="1"/>
      <c r="L276" s="1"/>
      <c r="M276" s="1"/>
      <c r="N276" s="1"/>
      <c r="O276" s="1"/>
      <c r="P276" s="1"/>
    </row>
    <row r="277" ht="12.75">
      <c r="A277" s="2"/>
      <c r="B277" s="3"/>
      <c r="C277" s="4"/>
      <c r="D277" s="4"/>
      <c r="E277" s="4"/>
      <c r="F277" s="4"/>
      <c r="G277" s="4"/>
      <c r="H277" s="4"/>
      <c r="I277" s="1"/>
      <c r="J277" s="1"/>
      <c r="K277" s="1"/>
      <c r="L277" s="1"/>
      <c r="M277" s="1"/>
      <c r="N277" s="1"/>
      <c r="O277" s="1"/>
      <c r="P277" s="1"/>
    </row>
    <row r="278" ht="12.75">
      <c r="A278" s="2"/>
      <c r="B278" s="3"/>
      <c r="C278" s="4"/>
      <c r="D278" s="4"/>
      <c r="E278" s="4"/>
      <c r="F278" s="4"/>
      <c r="G278" s="4"/>
      <c r="H278" s="4"/>
      <c r="I278" s="1"/>
      <c r="J278" s="1"/>
      <c r="K278" s="1"/>
      <c r="L278" s="1"/>
      <c r="M278" s="1"/>
      <c r="N278" s="1"/>
      <c r="O278" s="1"/>
      <c r="P278" s="1"/>
    </row>
    <row r="279" ht="12.75">
      <c r="A279" s="2"/>
      <c r="B279" s="3"/>
      <c r="C279" s="4"/>
      <c r="D279" s="4"/>
      <c r="E279" s="4"/>
      <c r="F279" s="4"/>
      <c r="G279" s="4"/>
      <c r="H279" s="4"/>
      <c r="I279" s="1"/>
      <c r="J279" s="1"/>
      <c r="K279" s="1"/>
      <c r="L279" s="1"/>
      <c r="M279" s="1"/>
      <c r="N279" s="1"/>
      <c r="O279" s="1"/>
      <c r="P279" s="1"/>
    </row>
    <row r="280" ht="12.75">
      <c r="A280" s="2"/>
      <c r="B280" s="3"/>
      <c r="C280" s="4"/>
      <c r="D280" s="4"/>
      <c r="E280" s="4"/>
      <c r="F280" s="4"/>
      <c r="G280" s="4"/>
      <c r="H280" s="4"/>
      <c r="I280" s="1"/>
      <c r="J280" s="1"/>
      <c r="K280" s="1"/>
      <c r="L280" s="1"/>
      <c r="M280" s="1"/>
      <c r="N280" s="1"/>
      <c r="O280" s="1"/>
      <c r="P280" s="1"/>
    </row>
    <row r="281" ht="12.75">
      <c r="A281" s="2"/>
      <c r="B281" s="3"/>
      <c r="C281" s="4"/>
      <c r="D281" s="4"/>
      <c r="E281" s="4"/>
      <c r="F281" s="4"/>
      <c r="G281" s="4"/>
      <c r="H281" s="4"/>
      <c r="I281" s="1"/>
      <c r="J281" s="1"/>
      <c r="K281" s="1"/>
      <c r="L281" s="1"/>
      <c r="M281" s="1"/>
      <c r="N281" s="1"/>
      <c r="O281" s="1"/>
      <c r="P281" s="1"/>
    </row>
    <row r="282" ht="12.75">
      <c r="A282" s="2"/>
      <c r="B282" s="3"/>
      <c r="C282" s="4"/>
      <c r="D282" s="4"/>
      <c r="E282" s="4"/>
      <c r="F282" s="4"/>
      <c r="G282" s="4"/>
      <c r="H282" s="4"/>
      <c r="I282" s="1"/>
      <c r="J282" s="1"/>
      <c r="K282" s="1"/>
      <c r="L282" s="1"/>
      <c r="M282" s="1"/>
      <c r="N282" s="1"/>
      <c r="O282" s="1"/>
      <c r="P282" s="1"/>
    </row>
    <row r="283" ht="12.75">
      <c r="A283" s="2"/>
      <c r="B283" s="3"/>
      <c r="C283" s="4"/>
      <c r="D283" s="4"/>
      <c r="E283" s="4"/>
      <c r="F283" s="4"/>
      <c r="G283" s="4"/>
      <c r="H283" s="4"/>
      <c r="I283" s="1"/>
      <c r="J283" s="1"/>
      <c r="K283" s="1"/>
      <c r="L283" s="1"/>
      <c r="M283" s="1"/>
      <c r="N283" s="1"/>
      <c r="O283" s="1"/>
      <c r="P283" s="1"/>
    </row>
    <row r="284" ht="12.75">
      <c r="A284" s="2"/>
      <c r="B284" s="3"/>
      <c r="C284" s="4"/>
      <c r="D284" s="4"/>
      <c r="E284" s="4"/>
      <c r="F284" s="4"/>
      <c r="G284" s="4"/>
      <c r="H284" s="4"/>
      <c r="I284" s="1"/>
      <c r="J284" s="1"/>
      <c r="K284" s="1"/>
      <c r="L284" s="1"/>
      <c r="M284" s="1"/>
      <c r="N284" s="1"/>
      <c r="O284" s="1"/>
      <c r="P284" s="1"/>
    </row>
    <row r="285" ht="12.75">
      <c r="A285" s="2"/>
      <c r="B285" s="3"/>
      <c r="C285" s="4"/>
      <c r="D285" s="4"/>
      <c r="E285" s="4"/>
      <c r="F285" s="4"/>
      <c r="G285" s="4"/>
      <c r="H285" s="4"/>
      <c r="I285" s="1"/>
      <c r="J285" s="1"/>
      <c r="K285" s="1"/>
      <c r="L285" s="1"/>
      <c r="M285" s="1"/>
      <c r="N285" s="1"/>
      <c r="O285" s="1"/>
      <c r="P285" s="1"/>
    </row>
    <row r="286" ht="12.75">
      <c r="A286" s="2"/>
      <c r="B286" s="3"/>
      <c r="C286" s="4"/>
      <c r="D286" s="4"/>
      <c r="E286" s="4"/>
      <c r="F286" s="4"/>
      <c r="G286" s="4"/>
      <c r="H286" s="4"/>
      <c r="I286" s="1"/>
      <c r="J286" s="1"/>
      <c r="K286" s="1"/>
      <c r="L286" s="1"/>
      <c r="M286" s="1"/>
      <c r="N286" s="1"/>
      <c r="O286" s="1"/>
      <c r="P286" s="1"/>
    </row>
    <row r="287" ht="12.75">
      <c r="A287" s="2"/>
      <c r="B287" s="3"/>
      <c r="C287" s="4"/>
      <c r="D287" s="4"/>
      <c r="E287" s="4"/>
      <c r="F287" s="4"/>
      <c r="G287" s="4"/>
      <c r="H287" s="4"/>
      <c r="I287" s="1"/>
      <c r="J287" s="1"/>
      <c r="K287" s="1"/>
      <c r="L287" s="1"/>
      <c r="M287" s="1"/>
      <c r="N287" s="1"/>
      <c r="O287" s="1"/>
      <c r="P287" s="1"/>
    </row>
    <row r="288" ht="12.75">
      <c r="A288" s="2"/>
      <c r="B288" s="3"/>
      <c r="C288" s="4"/>
      <c r="D288" s="4"/>
      <c r="E288" s="4"/>
      <c r="F288" s="4"/>
      <c r="G288" s="4"/>
      <c r="H288" s="4"/>
      <c r="I288" s="1"/>
      <c r="J288" s="1"/>
      <c r="K288" s="1"/>
      <c r="L288" s="1"/>
      <c r="M288" s="1"/>
      <c r="N288" s="1"/>
      <c r="O288" s="1"/>
      <c r="P288" s="1"/>
    </row>
    <row r="289" ht="12.75">
      <c r="A289" s="2"/>
      <c r="B289" s="3"/>
      <c r="C289" s="4"/>
      <c r="D289" s="4"/>
      <c r="E289" s="4"/>
      <c r="F289" s="4"/>
      <c r="G289" s="4"/>
      <c r="H289" s="4"/>
      <c r="I289" s="1"/>
      <c r="J289" s="1"/>
      <c r="K289" s="1"/>
      <c r="L289" s="1"/>
      <c r="M289" s="1"/>
      <c r="N289" s="1"/>
      <c r="O289" s="1"/>
      <c r="P289" s="1"/>
    </row>
    <row r="290" ht="12.75">
      <c r="A290" s="2"/>
      <c r="B290" s="3"/>
      <c r="C290" s="4"/>
      <c r="D290" s="4"/>
      <c r="E290" s="4"/>
      <c r="F290" s="4"/>
      <c r="G290" s="4"/>
      <c r="H290" s="4"/>
      <c r="I290" s="1"/>
      <c r="J290" s="1"/>
      <c r="K290" s="1"/>
      <c r="L290" s="1"/>
      <c r="M290" s="1"/>
      <c r="N290" s="1"/>
      <c r="O290" s="1"/>
      <c r="P290" s="1"/>
    </row>
    <row r="291" ht="12.75">
      <c r="A291" s="2"/>
      <c r="B291" s="3"/>
      <c r="C291" s="4"/>
      <c r="D291" s="4"/>
      <c r="E291" s="4"/>
      <c r="F291" s="4"/>
      <c r="G291" s="4"/>
      <c r="H291" s="4"/>
      <c r="I291" s="1"/>
      <c r="J291" s="1"/>
      <c r="K291" s="1"/>
      <c r="L291" s="1"/>
      <c r="M291" s="1"/>
      <c r="N291" s="1"/>
      <c r="O291" s="1"/>
      <c r="P291" s="1"/>
    </row>
    <row r="292" ht="12.75">
      <c r="A292" s="2"/>
      <c r="B292" s="3"/>
      <c r="C292" s="4"/>
      <c r="D292" s="4"/>
      <c r="E292" s="4"/>
      <c r="F292" s="4"/>
      <c r="G292" s="4"/>
      <c r="H292" s="4"/>
      <c r="I292" s="1"/>
      <c r="J292" s="1"/>
      <c r="K292" s="1"/>
      <c r="L292" s="1"/>
      <c r="M292" s="1"/>
      <c r="N292" s="1"/>
      <c r="O292" s="1"/>
      <c r="P292" s="1"/>
    </row>
    <row r="293" ht="12.75">
      <c r="A293" s="2"/>
      <c r="B293" s="3"/>
      <c r="C293" s="4"/>
      <c r="D293" s="4"/>
      <c r="E293" s="4"/>
      <c r="F293" s="4"/>
      <c r="G293" s="4"/>
      <c r="H293" s="4"/>
      <c r="I293" s="1"/>
      <c r="J293" s="1"/>
      <c r="K293" s="1"/>
      <c r="L293" s="1"/>
      <c r="M293" s="1"/>
      <c r="N293" s="1"/>
      <c r="O293" s="1"/>
      <c r="P293" s="1"/>
    </row>
    <row r="294" ht="12.75">
      <c r="A294" s="2"/>
      <c r="B294" s="3"/>
      <c r="C294" s="4"/>
      <c r="D294" s="4"/>
      <c r="E294" s="4"/>
      <c r="F294" s="4"/>
      <c r="G294" s="4"/>
      <c r="H294" s="4"/>
      <c r="I294" s="1"/>
      <c r="J294" s="1"/>
      <c r="K294" s="1"/>
      <c r="L294" s="1"/>
      <c r="M294" s="1"/>
      <c r="N294" s="1"/>
      <c r="O294" s="1"/>
      <c r="P294" s="1"/>
    </row>
    <row r="295" ht="12.75">
      <c r="A295" s="2"/>
      <c r="B295" s="3"/>
      <c r="C295" s="4"/>
      <c r="D295" s="4"/>
      <c r="E295" s="4"/>
      <c r="F295" s="4"/>
      <c r="G295" s="4"/>
      <c r="H295" s="4"/>
      <c r="I295" s="1"/>
      <c r="J295" s="1"/>
      <c r="K295" s="1"/>
      <c r="L295" s="1"/>
      <c r="M295" s="1"/>
      <c r="N295" s="1"/>
      <c r="O295" s="1"/>
      <c r="P295" s="1"/>
    </row>
    <row r="296" ht="12.75">
      <c r="A296" s="2"/>
      <c r="B296" s="3"/>
      <c r="C296" s="4"/>
      <c r="D296" s="4"/>
      <c r="E296" s="4"/>
      <c r="F296" s="4"/>
      <c r="G296" s="4"/>
      <c r="H296" s="4"/>
      <c r="I296" s="1"/>
      <c r="J296" s="1"/>
      <c r="K296" s="1"/>
      <c r="L296" s="1"/>
      <c r="M296" s="1"/>
      <c r="N296" s="1"/>
      <c r="O296" s="1"/>
      <c r="P296" s="1"/>
    </row>
    <row r="297" ht="12.75">
      <c r="A297" s="2"/>
      <c r="B297" s="3"/>
      <c r="C297" s="4"/>
      <c r="D297" s="4"/>
      <c r="E297" s="4"/>
      <c r="F297" s="4"/>
      <c r="G297" s="4"/>
      <c r="H297" s="4"/>
      <c r="I297" s="1"/>
      <c r="J297" s="1"/>
      <c r="K297" s="1"/>
      <c r="L297" s="1"/>
      <c r="M297" s="1"/>
      <c r="N297" s="1"/>
      <c r="O297" s="1"/>
      <c r="P297" s="1"/>
    </row>
    <row r="298" ht="12.75">
      <c r="A298" s="2"/>
      <c r="B298" s="3"/>
      <c r="C298" s="4"/>
      <c r="D298" s="4"/>
      <c r="E298" s="4"/>
      <c r="F298" s="4"/>
      <c r="G298" s="4"/>
      <c r="H298" s="4"/>
      <c r="I298" s="1"/>
      <c r="J298" s="1"/>
      <c r="K298" s="1"/>
      <c r="L298" s="1"/>
      <c r="M298" s="1"/>
      <c r="N298" s="1"/>
      <c r="O298" s="1"/>
      <c r="P298" s="1"/>
    </row>
    <row r="299" ht="12.75">
      <c r="A299" s="2"/>
      <c r="B299" s="3"/>
      <c r="C299" s="4"/>
      <c r="D299" s="4"/>
      <c r="E299" s="4"/>
      <c r="F299" s="4"/>
      <c r="G299" s="4"/>
      <c r="H299" s="4"/>
      <c r="I299" s="1"/>
      <c r="J299" s="1"/>
      <c r="K299" s="1"/>
      <c r="L299" s="1"/>
      <c r="M299" s="1"/>
      <c r="N299" s="1"/>
      <c r="O299" s="1"/>
      <c r="P299" s="1"/>
    </row>
    <row r="300" ht="12.75">
      <c r="A300" s="2"/>
      <c r="B300" s="3"/>
      <c r="C300" s="4"/>
      <c r="D300" s="4"/>
      <c r="E300" s="4"/>
      <c r="F300" s="4"/>
      <c r="G300" s="4"/>
      <c r="H300" s="4"/>
      <c r="I300" s="1"/>
      <c r="J300" s="1"/>
      <c r="K300" s="1"/>
      <c r="L300" s="1"/>
      <c r="M300" s="1"/>
      <c r="N300" s="1"/>
      <c r="O300" s="1"/>
      <c r="P300" s="1"/>
    </row>
    <row r="301" ht="12.75">
      <c r="A301" s="2"/>
      <c r="B301" s="3"/>
      <c r="C301" s="4"/>
      <c r="D301" s="4"/>
      <c r="E301" s="4"/>
      <c r="F301" s="4"/>
      <c r="G301" s="4"/>
      <c r="H301" s="4"/>
      <c r="I301" s="1"/>
      <c r="J301" s="1"/>
      <c r="K301" s="1"/>
      <c r="L301" s="1"/>
      <c r="M301" s="1"/>
      <c r="N301" s="1"/>
      <c r="O301" s="1"/>
      <c r="P301" s="1"/>
    </row>
    <row r="302" ht="12.75">
      <c r="A302" s="2"/>
      <c r="B302" s="3"/>
      <c r="C302" s="4"/>
      <c r="D302" s="4"/>
      <c r="E302" s="4"/>
      <c r="F302" s="4"/>
      <c r="G302" s="4"/>
      <c r="H302" s="4"/>
      <c r="I302" s="1"/>
      <c r="J302" s="1"/>
      <c r="K302" s="1"/>
      <c r="L302" s="1"/>
      <c r="M302" s="1"/>
      <c r="N302" s="1"/>
      <c r="O302" s="1"/>
      <c r="P302" s="1"/>
    </row>
    <row r="303" ht="12.75">
      <c r="A303" s="2"/>
      <c r="B303" s="3"/>
      <c r="C303" s="4"/>
      <c r="D303" s="4"/>
      <c r="E303" s="4"/>
      <c r="F303" s="4"/>
      <c r="G303" s="4"/>
      <c r="H303" s="4"/>
      <c r="I303" s="1"/>
      <c r="J303" s="1"/>
      <c r="K303" s="1"/>
      <c r="L303" s="1"/>
      <c r="M303" s="1"/>
      <c r="N303" s="1"/>
      <c r="O303" s="1"/>
      <c r="P303" s="1"/>
    </row>
    <row r="304" ht="12.75">
      <c r="A304" s="2"/>
      <c r="B304" s="3"/>
      <c r="C304" s="4"/>
      <c r="D304" s="4"/>
      <c r="E304" s="4"/>
      <c r="F304" s="4"/>
      <c r="G304" s="4"/>
      <c r="H304" s="4"/>
      <c r="I304" s="1"/>
      <c r="J304" s="1"/>
      <c r="K304" s="1"/>
      <c r="L304" s="1"/>
      <c r="M304" s="1"/>
      <c r="N304" s="1"/>
      <c r="O304" s="1"/>
      <c r="P304" s="1"/>
    </row>
    <row r="305" ht="12.75">
      <c r="A305" s="2"/>
      <c r="B305" s="3"/>
      <c r="C305" s="4"/>
      <c r="D305" s="4"/>
      <c r="E305" s="4"/>
      <c r="F305" s="4"/>
      <c r="G305" s="4"/>
      <c r="H305" s="4"/>
      <c r="I305" s="1"/>
      <c r="J305" s="1"/>
      <c r="K305" s="1"/>
      <c r="L305" s="1"/>
      <c r="M305" s="1"/>
      <c r="N305" s="1"/>
      <c r="O305" s="1"/>
      <c r="P305" s="1"/>
    </row>
    <row r="306" ht="12.75">
      <c r="A306" s="2"/>
      <c r="B306" s="3"/>
      <c r="C306" s="4"/>
      <c r="D306" s="4"/>
      <c r="E306" s="4"/>
      <c r="F306" s="4"/>
      <c r="G306" s="4"/>
      <c r="H306" s="4"/>
      <c r="I306" s="1"/>
      <c r="J306" s="1"/>
      <c r="K306" s="1"/>
      <c r="L306" s="1"/>
      <c r="M306" s="1"/>
      <c r="N306" s="1"/>
      <c r="O306" s="1"/>
      <c r="P306" s="1"/>
    </row>
    <row r="307" ht="12.75">
      <c r="A307" s="2"/>
      <c r="B307" s="3"/>
      <c r="C307" s="4"/>
      <c r="D307" s="4"/>
      <c r="E307" s="4"/>
      <c r="F307" s="4"/>
      <c r="G307" s="4"/>
      <c r="H307" s="4"/>
      <c r="I307" s="1"/>
      <c r="J307" s="1"/>
      <c r="K307" s="1"/>
      <c r="L307" s="1"/>
      <c r="M307" s="1"/>
      <c r="N307" s="1"/>
      <c r="O307" s="1"/>
      <c r="P307" s="1"/>
    </row>
    <row r="308" ht="12.75">
      <c r="A308" s="2"/>
      <c r="B308" s="3"/>
      <c r="C308" s="4"/>
      <c r="D308" s="4"/>
      <c r="E308" s="4"/>
      <c r="F308" s="4"/>
      <c r="G308" s="4"/>
      <c r="H308" s="4"/>
      <c r="I308" s="1"/>
      <c r="J308" s="1"/>
      <c r="K308" s="1"/>
      <c r="L308" s="1"/>
      <c r="M308" s="1"/>
      <c r="N308" s="1"/>
      <c r="O308" s="1"/>
      <c r="P308" s="1"/>
    </row>
    <row r="309" ht="12.75">
      <c r="A309" s="2"/>
      <c r="B309" s="3"/>
      <c r="C309" s="4"/>
      <c r="D309" s="4"/>
      <c r="E309" s="4"/>
      <c r="F309" s="4"/>
      <c r="G309" s="4"/>
      <c r="H309" s="4"/>
      <c r="I309" s="1"/>
      <c r="J309" s="1"/>
      <c r="K309" s="1"/>
      <c r="L309" s="1"/>
      <c r="M309" s="1"/>
      <c r="N309" s="1"/>
      <c r="O309" s="1"/>
      <c r="P309" s="1"/>
    </row>
    <row r="310" ht="12.75">
      <c r="A310" s="2"/>
      <c r="B310" s="3"/>
      <c r="C310" s="4"/>
      <c r="D310" s="4"/>
      <c r="E310" s="4"/>
      <c r="F310" s="4"/>
      <c r="G310" s="4"/>
      <c r="H310" s="4"/>
      <c r="I310" s="1"/>
      <c r="J310" s="1"/>
      <c r="K310" s="1"/>
      <c r="L310" s="1"/>
      <c r="M310" s="1"/>
      <c r="N310" s="1"/>
      <c r="O310" s="1"/>
      <c r="P310" s="1"/>
    </row>
    <row r="311" ht="12.75">
      <c r="A311" s="2"/>
      <c r="B311" s="3"/>
      <c r="C311" s="4"/>
      <c r="D311" s="4"/>
      <c r="E311" s="4"/>
      <c r="F311" s="4"/>
      <c r="G311" s="4"/>
      <c r="H311" s="4"/>
      <c r="I311" s="1"/>
      <c r="J311" s="1"/>
      <c r="K311" s="1"/>
      <c r="L311" s="1"/>
      <c r="M311" s="1"/>
      <c r="N311" s="1"/>
      <c r="O311" s="1"/>
      <c r="P311" s="1"/>
    </row>
    <row r="312" ht="12.75">
      <c r="A312" s="2"/>
      <c r="B312" s="3"/>
      <c r="C312" s="4"/>
      <c r="D312" s="4"/>
      <c r="E312" s="4"/>
      <c r="F312" s="4"/>
      <c r="G312" s="4"/>
      <c r="H312" s="4"/>
      <c r="I312" s="1"/>
      <c r="J312" s="1"/>
      <c r="K312" s="1"/>
      <c r="L312" s="1"/>
      <c r="M312" s="1"/>
      <c r="N312" s="1"/>
      <c r="O312" s="1"/>
      <c r="P312" s="1"/>
    </row>
    <row r="313" ht="12.75">
      <c r="A313" s="2"/>
      <c r="B313" s="3"/>
      <c r="C313" s="4"/>
      <c r="D313" s="4"/>
      <c r="E313" s="4"/>
      <c r="F313" s="4"/>
      <c r="G313" s="4"/>
      <c r="H313" s="4"/>
      <c r="I313" s="1"/>
      <c r="J313" s="1"/>
      <c r="K313" s="1"/>
      <c r="L313" s="1"/>
      <c r="M313" s="1"/>
      <c r="N313" s="1"/>
      <c r="O313" s="1"/>
      <c r="P313" s="1"/>
    </row>
    <row r="314" ht="12.75">
      <c r="A314" s="2"/>
      <c r="B314" s="3"/>
      <c r="C314" s="4"/>
      <c r="D314" s="4"/>
      <c r="E314" s="4"/>
      <c r="F314" s="4"/>
      <c r="G314" s="4"/>
      <c r="H314" s="4"/>
      <c r="I314" s="1"/>
      <c r="J314" s="1"/>
      <c r="K314" s="1"/>
      <c r="L314" s="1"/>
      <c r="M314" s="1"/>
      <c r="N314" s="1"/>
      <c r="O314" s="1"/>
      <c r="P314" s="1"/>
    </row>
    <row r="315" ht="12.75">
      <c r="A315" s="2"/>
      <c r="B315" s="3"/>
      <c r="C315" s="4"/>
      <c r="D315" s="4"/>
      <c r="E315" s="4"/>
      <c r="F315" s="4"/>
      <c r="G315" s="4"/>
      <c r="H315" s="4"/>
      <c r="I315" s="1"/>
      <c r="J315" s="1"/>
      <c r="K315" s="1"/>
      <c r="L315" s="1"/>
      <c r="M315" s="1"/>
      <c r="N315" s="1"/>
      <c r="O315" s="1"/>
      <c r="P315" s="1"/>
    </row>
    <row r="316" ht="12.75">
      <c r="A316" s="2"/>
      <c r="B316" s="3"/>
      <c r="C316" s="4"/>
      <c r="D316" s="4"/>
      <c r="E316" s="4"/>
      <c r="F316" s="4"/>
      <c r="G316" s="4"/>
      <c r="H316" s="4"/>
      <c r="I316" s="1"/>
      <c r="J316" s="1"/>
      <c r="K316" s="1"/>
      <c r="L316" s="1"/>
      <c r="M316" s="1"/>
      <c r="N316" s="1"/>
      <c r="O316" s="1"/>
      <c r="P316" s="1"/>
    </row>
    <row r="317" ht="12.75">
      <c r="A317" s="2"/>
      <c r="B317" s="3"/>
      <c r="C317" s="4"/>
      <c r="D317" s="4"/>
      <c r="E317" s="4"/>
      <c r="F317" s="4"/>
      <c r="G317" s="4"/>
      <c r="H317" s="4"/>
      <c r="I317" s="1"/>
      <c r="J317" s="1"/>
      <c r="K317" s="1"/>
      <c r="L317" s="1"/>
      <c r="M317" s="1"/>
      <c r="N317" s="1"/>
      <c r="O317" s="1"/>
      <c r="P317" s="1"/>
    </row>
    <row r="318" ht="12.75">
      <c r="A318" s="2"/>
      <c r="B318" s="3"/>
      <c r="C318" s="4"/>
      <c r="D318" s="4"/>
      <c r="E318" s="4"/>
      <c r="F318" s="4"/>
      <c r="G318" s="4"/>
      <c r="H318" s="4"/>
      <c r="I318" s="1"/>
      <c r="J318" s="1"/>
      <c r="K318" s="1"/>
      <c r="L318" s="1"/>
      <c r="M318" s="1"/>
      <c r="N318" s="1"/>
      <c r="O318" s="1"/>
      <c r="P318" s="1"/>
    </row>
    <row r="319" ht="12.75">
      <c r="A319" s="2"/>
      <c r="B319" s="3"/>
      <c r="C319" s="4"/>
      <c r="D319" s="4"/>
      <c r="E319" s="4"/>
      <c r="F319" s="4"/>
      <c r="G319" s="4"/>
      <c r="H319" s="4"/>
      <c r="I319" s="1"/>
      <c r="J319" s="1"/>
      <c r="K319" s="1"/>
      <c r="L319" s="1"/>
      <c r="M319" s="1"/>
      <c r="N319" s="1"/>
      <c r="O319" s="1"/>
      <c r="P319" s="1"/>
    </row>
    <row r="320" ht="12.75">
      <c r="A320" s="2"/>
      <c r="B320" s="3"/>
      <c r="C320" s="4"/>
      <c r="D320" s="4"/>
      <c r="E320" s="4"/>
      <c r="F320" s="4"/>
      <c r="G320" s="4"/>
      <c r="H320" s="4"/>
      <c r="I320" s="1"/>
      <c r="J320" s="1"/>
      <c r="K320" s="1"/>
      <c r="L320" s="1"/>
      <c r="M320" s="1"/>
      <c r="N320" s="1"/>
      <c r="O320" s="1"/>
      <c r="P320" s="1"/>
    </row>
    <row r="321" ht="12.75">
      <c r="A321" s="2"/>
      <c r="B321" s="3"/>
      <c r="C321" s="4"/>
      <c r="D321" s="4"/>
      <c r="E321" s="4"/>
      <c r="F321" s="4"/>
      <c r="G321" s="4"/>
      <c r="H321" s="4"/>
      <c r="I321" s="1"/>
      <c r="J321" s="1"/>
      <c r="K321" s="1"/>
      <c r="L321" s="1"/>
      <c r="M321" s="1"/>
      <c r="N321" s="1"/>
      <c r="O321" s="1"/>
      <c r="P321" s="1"/>
    </row>
    <row r="322" ht="12.75">
      <c r="A322" s="2"/>
      <c r="B322" s="3"/>
      <c r="C322" s="4"/>
      <c r="D322" s="4"/>
      <c r="E322" s="4"/>
      <c r="F322" s="4"/>
      <c r="G322" s="4"/>
      <c r="H322" s="4"/>
      <c r="I322" s="1"/>
      <c r="J322" s="1"/>
      <c r="K322" s="1"/>
      <c r="L322" s="1"/>
      <c r="M322" s="1"/>
      <c r="N322" s="1"/>
      <c r="O322" s="1"/>
      <c r="P322" s="1"/>
    </row>
    <row r="323" ht="12.75">
      <c r="A323" s="2"/>
      <c r="B323" s="3"/>
      <c r="C323" s="4"/>
      <c r="D323" s="4"/>
      <c r="E323" s="4"/>
      <c r="F323" s="4"/>
      <c r="G323" s="4"/>
      <c r="H323" s="4"/>
      <c r="I323" s="1"/>
      <c r="J323" s="1"/>
      <c r="K323" s="1"/>
      <c r="L323" s="1"/>
      <c r="M323" s="1"/>
      <c r="N323" s="1"/>
      <c r="O323" s="1"/>
      <c r="P323" s="1"/>
    </row>
    <row r="324" ht="12.75">
      <c r="A324" s="2"/>
      <c r="B324" s="3"/>
      <c r="C324" s="4"/>
      <c r="D324" s="4"/>
      <c r="E324" s="4"/>
      <c r="F324" s="4"/>
      <c r="G324" s="4"/>
      <c r="H324" s="4"/>
      <c r="I324" s="1"/>
      <c r="J324" s="1"/>
      <c r="K324" s="1"/>
      <c r="L324" s="1"/>
      <c r="M324" s="1"/>
      <c r="N324" s="1"/>
      <c r="O324" s="1"/>
      <c r="P324" s="1"/>
    </row>
    <row r="325" ht="12.75">
      <c r="A325" s="2"/>
      <c r="B325" s="3"/>
      <c r="C325" s="4"/>
      <c r="D325" s="4"/>
      <c r="E325" s="4"/>
      <c r="F325" s="4"/>
      <c r="G325" s="4"/>
      <c r="H325" s="4"/>
      <c r="I325" s="1"/>
      <c r="J325" s="1"/>
      <c r="K325" s="1"/>
      <c r="L325" s="1"/>
      <c r="M325" s="1"/>
      <c r="N325" s="1"/>
      <c r="O325" s="1"/>
      <c r="P325" s="1"/>
    </row>
    <row r="326" ht="12.75">
      <c r="A326" s="2"/>
      <c r="B326" s="3"/>
      <c r="C326" s="4"/>
      <c r="D326" s="4"/>
      <c r="E326" s="4"/>
      <c r="F326" s="4"/>
      <c r="G326" s="4"/>
      <c r="H326" s="4"/>
      <c r="I326" s="1"/>
      <c r="J326" s="1"/>
      <c r="K326" s="1"/>
      <c r="L326" s="1"/>
      <c r="M326" s="1"/>
      <c r="N326" s="1"/>
      <c r="O326" s="1"/>
      <c r="P326" s="1"/>
    </row>
    <row r="327" ht="12.75">
      <c r="A327" s="2"/>
      <c r="B327" s="3"/>
      <c r="C327" s="4"/>
      <c r="D327" s="4"/>
      <c r="E327" s="4"/>
      <c r="F327" s="4"/>
      <c r="G327" s="4"/>
      <c r="H327" s="4"/>
      <c r="I327" s="1"/>
      <c r="J327" s="1"/>
      <c r="K327" s="1"/>
      <c r="L327" s="1"/>
      <c r="M327" s="1"/>
      <c r="N327" s="1"/>
      <c r="O327" s="1"/>
      <c r="P327" s="1"/>
    </row>
    <row r="328" ht="12.75">
      <c r="A328" s="2"/>
      <c r="B328" s="3"/>
      <c r="C328" s="4"/>
      <c r="D328" s="4"/>
      <c r="E328" s="4"/>
      <c r="F328" s="4"/>
      <c r="G328" s="4"/>
      <c r="H328" s="4"/>
      <c r="I328" s="1"/>
      <c r="J328" s="1"/>
      <c r="K328" s="1"/>
      <c r="L328" s="1"/>
      <c r="M328" s="1"/>
      <c r="N328" s="1"/>
      <c r="O328" s="1"/>
      <c r="P328" s="1"/>
    </row>
    <row r="329" ht="12.75">
      <c r="A329" s="2"/>
      <c r="B329" s="3"/>
      <c r="C329" s="4"/>
      <c r="D329" s="4"/>
      <c r="E329" s="4"/>
      <c r="F329" s="4"/>
      <c r="G329" s="4"/>
      <c r="H329" s="4"/>
      <c r="I329" s="1"/>
      <c r="J329" s="1"/>
      <c r="K329" s="1"/>
      <c r="L329" s="1"/>
      <c r="M329" s="1"/>
      <c r="N329" s="1"/>
      <c r="O329" s="1"/>
      <c r="P329" s="1"/>
    </row>
    <row r="330" ht="12.75">
      <c r="A330" s="2"/>
      <c r="B330" s="3"/>
      <c r="C330" s="4"/>
      <c r="D330" s="4"/>
      <c r="E330" s="4"/>
      <c r="F330" s="4"/>
      <c r="G330" s="4"/>
      <c r="H330" s="4"/>
      <c r="I330" s="1"/>
      <c r="J330" s="1"/>
      <c r="K330" s="1"/>
      <c r="L330" s="1"/>
      <c r="M330" s="1"/>
      <c r="N330" s="1"/>
      <c r="O330" s="1"/>
      <c r="P330" s="1"/>
    </row>
    <row r="331" ht="12.75">
      <c r="A331" s="2"/>
      <c r="B331" s="3"/>
      <c r="C331" s="4"/>
      <c r="D331" s="4"/>
      <c r="E331" s="4"/>
      <c r="F331" s="4"/>
      <c r="G331" s="4"/>
      <c r="H331" s="4"/>
      <c r="I331" s="1"/>
      <c r="J331" s="1"/>
      <c r="K331" s="1"/>
      <c r="L331" s="1"/>
      <c r="M331" s="1"/>
      <c r="N331" s="1"/>
      <c r="O331" s="1"/>
      <c r="P331" s="1"/>
    </row>
    <row r="332" ht="12.75">
      <c r="A332" s="2"/>
      <c r="B332" s="3"/>
      <c r="C332" s="4"/>
      <c r="D332" s="4"/>
      <c r="E332" s="4"/>
      <c r="F332" s="4"/>
      <c r="G332" s="4"/>
      <c r="H332" s="4"/>
      <c r="I332" s="1"/>
      <c r="J332" s="1"/>
      <c r="K332" s="1"/>
      <c r="L332" s="1"/>
      <c r="M332" s="1"/>
      <c r="N332" s="1"/>
      <c r="O332" s="1"/>
      <c r="P332" s="1"/>
    </row>
    <row r="333" ht="12.75">
      <c r="A333" s="2"/>
      <c r="B333" s="3"/>
      <c r="C333" s="4"/>
      <c r="D333" s="4"/>
      <c r="E333" s="4"/>
      <c r="F333" s="4"/>
      <c r="G333" s="4"/>
      <c r="H333" s="4"/>
      <c r="I333" s="1"/>
      <c r="J333" s="1"/>
      <c r="K333" s="1"/>
      <c r="L333" s="1"/>
      <c r="M333" s="1"/>
      <c r="N333" s="1"/>
      <c r="O333" s="1"/>
      <c r="P333" s="1"/>
    </row>
    <row r="334" ht="12.75">
      <c r="A334" s="2"/>
      <c r="B334" s="3"/>
      <c r="C334" s="4"/>
      <c r="D334" s="4"/>
      <c r="E334" s="4"/>
      <c r="F334" s="4"/>
      <c r="G334" s="4"/>
      <c r="H334" s="4"/>
      <c r="I334" s="1"/>
      <c r="J334" s="1"/>
      <c r="K334" s="1"/>
      <c r="L334" s="1"/>
      <c r="M334" s="1"/>
      <c r="N334" s="1"/>
      <c r="O334" s="1"/>
      <c r="P334" s="1"/>
    </row>
    <row r="335" ht="12.75">
      <c r="A335" s="2"/>
      <c r="B335" s="3"/>
      <c r="C335" s="4"/>
      <c r="D335" s="4"/>
      <c r="E335" s="4"/>
      <c r="F335" s="4"/>
      <c r="G335" s="4"/>
      <c r="H335" s="4"/>
      <c r="I335" s="1"/>
      <c r="J335" s="1"/>
      <c r="K335" s="1"/>
      <c r="L335" s="1"/>
      <c r="M335" s="1"/>
      <c r="N335" s="1"/>
      <c r="O335" s="1"/>
      <c r="P335" s="1"/>
    </row>
    <row r="336" ht="12.75">
      <c r="A336" s="2"/>
      <c r="B336" s="3"/>
      <c r="C336" s="4"/>
      <c r="D336" s="4"/>
      <c r="E336" s="4"/>
      <c r="F336" s="4"/>
      <c r="G336" s="4"/>
      <c r="H336" s="4"/>
      <c r="I336" s="1"/>
      <c r="J336" s="1"/>
      <c r="K336" s="1"/>
      <c r="L336" s="1"/>
      <c r="M336" s="1"/>
      <c r="N336" s="1"/>
      <c r="O336" s="1"/>
      <c r="P336" s="1"/>
    </row>
    <row r="337" ht="12.75">
      <c r="A337" s="2"/>
      <c r="B337" s="3"/>
      <c r="C337" s="4"/>
      <c r="D337" s="4"/>
      <c r="E337" s="4"/>
      <c r="F337" s="4"/>
      <c r="G337" s="4"/>
      <c r="H337" s="4"/>
      <c r="I337" s="1"/>
      <c r="J337" s="1"/>
      <c r="K337" s="1"/>
      <c r="L337" s="1"/>
      <c r="M337" s="1"/>
      <c r="N337" s="1"/>
      <c r="O337" s="1"/>
      <c r="P337" s="1"/>
    </row>
    <row r="338" ht="12.75">
      <c r="A338" s="2"/>
      <c r="B338" s="3"/>
      <c r="C338" s="4"/>
      <c r="D338" s="4"/>
      <c r="E338" s="4"/>
      <c r="F338" s="4"/>
      <c r="G338" s="4"/>
      <c r="H338" s="4"/>
      <c r="I338" s="1"/>
      <c r="J338" s="1"/>
      <c r="K338" s="1"/>
      <c r="L338" s="1"/>
      <c r="M338" s="1"/>
      <c r="N338" s="1"/>
      <c r="O338" s="1"/>
      <c r="P338" s="1"/>
    </row>
    <row r="339" ht="12.75">
      <c r="A339" s="2"/>
      <c r="B339" s="3"/>
      <c r="C339" s="4"/>
      <c r="D339" s="4"/>
      <c r="E339" s="4"/>
      <c r="F339" s="4"/>
      <c r="G339" s="4"/>
      <c r="H339" s="4"/>
      <c r="I339" s="1"/>
      <c r="J339" s="1"/>
      <c r="K339" s="1"/>
      <c r="L339" s="1"/>
      <c r="M339" s="1"/>
      <c r="N339" s="1"/>
      <c r="O339" s="1"/>
      <c r="P339" s="1"/>
    </row>
    <row r="340" ht="12.75">
      <c r="A340" s="2"/>
      <c r="B340" s="3"/>
      <c r="C340" s="4"/>
      <c r="D340" s="4"/>
      <c r="E340" s="4"/>
      <c r="F340" s="4"/>
      <c r="G340" s="4"/>
      <c r="H340" s="4"/>
      <c r="I340" s="1"/>
      <c r="J340" s="1"/>
      <c r="K340" s="1"/>
      <c r="L340" s="1"/>
      <c r="M340" s="1"/>
      <c r="N340" s="1"/>
      <c r="O340" s="1"/>
      <c r="P340" s="1"/>
    </row>
    <row r="341" ht="12.75">
      <c r="A341" s="2"/>
      <c r="B341" s="3"/>
      <c r="C341" s="4"/>
      <c r="D341" s="4"/>
      <c r="E341" s="4"/>
      <c r="F341" s="4"/>
      <c r="G341" s="4"/>
      <c r="H341" s="4"/>
      <c r="I341" s="1"/>
      <c r="J341" s="1"/>
      <c r="K341" s="1"/>
      <c r="L341" s="1"/>
      <c r="M341" s="1"/>
      <c r="N341" s="1"/>
      <c r="O341" s="1"/>
      <c r="P341" s="1"/>
    </row>
    <row r="342" ht="12.75">
      <c r="A342" s="2"/>
      <c r="B342" s="3"/>
      <c r="C342" s="4"/>
      <c r="D342" s="4"/>
      <c r="E342" s="4"/>
      <c r="F342" s="4"/>
      <c r="G342" s="4"/>
      <c r="H342" s="4"/>
      <c r="I342" s="1"/>
      <c r="J342" s="1"/>
      <c r="K342" s="1"/>
      <c r="L342" s="1"/>
      <c r="M342" s="1"/>
      <c r="N342" s="1"/>
      <c r="O342" s="1"/>
      <c r="P342" s="1"/>
    </row>
    <row r="343" ht="12.75">
      <c r="A343" s="2"/>
      <c r="B343" s="3"/>
      <c r="C343" s="4"/>
      <c r="D343" s="4"/>
      <c r="E343" s="4"/>
      <c r="F343" s="4"/>
      <c r="G343" s="4"/>
      <c r="H343" s="4"/>
      <c r="I343" s="1"/>
      <c r="J343" s="1"/>
      <c r="K343" s="1"/>
      <c r="L343" s="1"/>
      <c r="M343" s="1"/>
      <c r="N343" s="1"/>
      <c r="O343" s="1"/>
      <c r="P343" s="1"/>
    </row>
    <row r="344" ht="12.75">
      <c r="A344" s="2"/>
      <c r="B344" s="3"/>
      <c r="C344" s="4"/>
      <c r="D344" s="4"/>
      <c r="E344" s="4"/>
      <c r="F344" s="4"/>
      <c r="G344" s="4"/>
      <c r="H344" s="4"/>
      <c r="I344" s="1"/>
      <c r="J344" s="1"/>
      <c r="K344" s="1"/>
      <c r="L344" s="1"/>
      <c r="M344" s="1"/>
      <c r="N344" s="1"/>
      <c r="O344" s="1"/>
      <c r="P344" s="1"/>
    </row>
    <row r="345" ht="12.75">
      <c r="A345" s="2"/>
      <c r="B345" s="3"/>
      <c r="C345" s="4"/>
      <c r="D345" s="4"/>
      <c r="E345" s="4"/>
      <c r="F345" s="4"/>
      <c r="G345" s="4"/>
      <c r="H345" s="4"/>
      <c r="I345" s="1"/>
      <c r="J345" s="1"/>
      <c r="K345" s="1"/>
      <c r="L345" s="1"/>
      <c r="M345" s="1"/>
      <c r="N345" s="1"/>
      <c r="O345" s="1"/>
      <c r="P345" s="1"/>
    </row>
    <row r="346" ht="12.75">
      <c r="A346" s="2"/>
      <c r="B346" s="3"/>
      <c r="C346" s="4"/>
      <c r="D346" s="4"/>
      <c r="E346" s="4"/>
      <c r="F346" s="4"/>
      <c r="G346" s="4"/>
      <c r="H346" s="4"/>
      <c r="I346" s="1"/>
      <c r="J346" s="1"/>
      <c r="K346" s="1"/>
      <c r="L346" s="1"/>
      <c r="M346" s="1"/>
      <c r="N346" s="1"/>
      <c r="O346" s="1"/>
      <c r="P346" s="1"/>
    </row>
    <row r="347" ht="12.75">
      <c r="A347" s="2"/>
      <c r="B347" s="3"/>
      <c r="C347" s="4"/>
      <c r="D347" s="4"/>
      <c r="E347" s="4"/>
      <c r="F347" s="4"/>
      <c r="G347" s="4"/>
      <c r="H347" s="4"/>
      <c r="I347" s="1"/>
      <c r="J347" s="1"/>
      <c r="K347" s="1"/>
      <c r="L347" s="1"/>
      <c r="M347" s="1"/>
      <c r="N347" s="1"/>
      <c r="O347" s="1"/>
      <c r="P347" s="1"/>
    </row>
    <row r="348" ht="12.75">
      <c r="A348" s="2"/>
      <c r="B348" s="3"/>
      <c r="C348" s="4"/>
      <c r="D348" s="4"/>
      <c r="E348" s="4"/>
      <c r="F348" s="4"/>
      <c r="G348" s="4"/>
      <c r="H348" s="4"/>
      <c r="I348" s="1"/>
      <c r="J348" s="1"/>
      <c r="K348" s="1"/>
      <c r="L348" s="1"/>
      <c r="M348" s="1"/>
      <c r="N348" s="1"/>
      <c r="O348" s="1"/>
      <c r="P348" s="1"/>
    </row>
    <row r="349" ht="12.75">
      <c r="A349" s="2"/>
      <c r="B349" s="3"/>
      <c r="C349" s="4"/>
      <c r="D349" s="4"/>
      <c r="E349" s="4"/>
      <c r="F349" s="4"/>
      <c r="G349" s="4"/>
      <c r="H349" s="4"/>
      <c r="I349" s="1"/>
      <c r="J349" s="1"/>
      <c r="K349" s="1"/>
      <c r="L349" s="1"/>
      <c r="M349" s="1"/>
      <c r="N349" s="1"/>
      <c r="O349" s="1"/>
      <c r="P349" s="1"/>
    </row>
    <row r="350" ht="12.75">
      <c r="A350" s="2"/>
      <c r="B350" s="3"/>
      <c r="C350" s="4"/>
      <c r="D350" s="4"/>
      <c r="E350" s="4"/>
      <c r="F350" s="4"/>
      <c r="G350" s="4"/>
      <c r="H350" s="4"/>
      <c r="I350" s="1"/>
      <c r="J350" s="1"/>
      <c r="K350" s="1"/>
      <c r="L350" s="1"/>
      <c r="M350" s="1"/>
      <c r="N350" s="1"/>
      <c r="O350" s="1"/>
      <c r="P350" s="1"/>
    </row>
    <row r="351" ht="12.75">
      <c r="A351" s="2"/>
      <c r="B351" s="3"/>
      <c r="C351" s="4"/>
      <c r="D351" s="4"/>
      <c r="E351" s="4"/>
      <c r="F351" s="4"/>
      <c r="G351" s="4"/>
      <c r="H351" s="4"/>
      <c r="I351" s="1"/>
      <c r="J351" s="1"/>
      <c r="K351" s="1"/>
      <c r="L351" s="1"/>
      <c r="M351" s="1"/>
      <c r="N351" s="1"/>
      <c r="O351" s="1"/>
      <c r="P351" s="1"/>
    </row>
    <row r="352" ht="12.75">
      <c r="A352" s="2"/>
      <c r="B352" s="3"/>
      <c r="C352" s="4"/>
      <c r="D352" s="4"/>
      <c r="E352" s="4"/>
      <c r="F352" s="4"/>
      <c r="G352" s="4"/>
      <c r="H352" s="4"/>
      <c r="I352" s="1"/>
      <c r="J352" s="1"/>
      <c r="K352" s="1"/>
      <c r="L352" s="1"/>
      <c r="M352" s="1"/>
      <c r="N352" s="1"/>
      <c r="O352" s="1"/>
      <c r="P352" s="1"/>
    </row>
    <row r="353" ht="12.75">
      <c r="A353" s="2"/>
      <c r="B353" s="3"/>
      <c r="C353" s="4"/>
      <c r="D353" s="4"/>
      <c r="E353" s="4"/>
      <c r="F353" s="4"/>
      <c r="G353" s="4"/>
      <c r="H353" s="4"/>
      <c r="I353" s="1"/>
      <c r="J353" s="1"/>
      <c r="K353" s="1"/>
      <c r="L353" s="1"/>
      <c r="M353" s="1"/>
      <c r="N353" s="1"/>
      <c r="O353" s="1"/>
      <c r="P353" s="1"/>
    </row>
    <row r="354" ht="12.75">
      <c r="A354" s="2"/>
      <c r="B354" s="3"/>
      <c r="C354" s="4"/>
      <c r="D354" s="4"/>
      <c r="E354" s="4"/>
      <c r="F354" s="4"/>
      <c r="G354" s="4"/>
      <c r="H354" s="4"/>
      <c r="I354" s="1"/>
      <c r="J354" s="1"/>
      <c r="K354" s="1"/>
      <c r="L354" s="1"/>
      <c r="M354" s="1"/>
      <c r="N354" s="1"/>
      <c r="O354" s="1"/>
      <c r="P354" s="1"/>
    </row>
    <row r="355" ht="12.75">
      <c r="A355" s="2"/>
      <c r="B355" s="3"/>
      <c r="C355" s="4"/>
      <c r="D355" s="4"/>
      <c r="E355" s="4"/>
      <c r="F355" s="4"/>
      <c r="G355" s="4"/>
      <c r="H355" s="4"/>
      <c r="I355" s="1"/>
      <c r="J355" s="1"/>
      <c r="K355" s="1"/>
      <c r="L355" s="1"/>
      <c r="M355" s="1"/>
      <c r="N355" s="1"/>
      <c r="O355" s="1"/>
      <c r="P355" s="1"/>
    </row>
    <row r="356" ht="12.75">
      <c r="A356" s="2"/>
      <c r="B356" s="3"/>
      <c r="C356" s="4"/>
      <c r="D356" s="4"/>
      <c r="E356" s="4"/>
      <c r="F356" s="4"/>
      <c r="G356" s="4"/>
      <c r="H356" s="4"/>
      <c r="I356" s="1"/>
      <c r="J356" s="1"/>
      <c r="K356" s="1"/>
      <c r="L356" s="1"/>
      <c r="M356" s="1"/>
      <c r="N356" s="1"/>
      <c r="O356" s="1"/>
      <c r="P356" s="1"/>
    </row>
    <row r="357" ht="12.75">
      <c r="A357" s="2"/>
      <c r="B357" s="3"/>
      <c r="C357" s="4"/>
      <c r="D357" s="4"/>
      <c r="E357" s="4"/>
      <c r="F357" s="4"/>
      <c r="G357" s="4"/>
      <c r="H357" s="4"/>
      <c r="I357" s="1"/>
      <c r="J357" s="1"/>
      <c r="K357" s="1"/>
      <c r="L357" s="1"/>
      <c r="M357" s="1"/>
      <c r="N357" s="1"/>
      <c r="O357" s="1"/>
      <c r="P357" s="1"/>
    </row>
    <row r="358" ht="12.75">
      <c r="A358" s="2"/>
      <c r="B358" s="3"/>
      <c r="C358" s="4"/>
      <c r="D358" s="4"/>
      <c r="E358" s="4"/>
      <c r="F358" s="4"/>
      <c r="G358" s="4"/>
      <c r="H358" s="4"/>
      <c r="I358" s="1"/>
      <c r="J358" s="1"/>
      <c r="K358" s="1"/>
      <c r="L358" s="1"/>
      <c r="M358" s="1"/>
      <c r="N358" s="1"/>
      <c r="O358" s="1"/>
      <c r="P358" s="1"/>
    </row>
    <row r="359" ht="12.75">
      <c r="A359" s="2"/>
      <c r="B359" s="3"/>
      <c r="C359" s="4"/>
      <c r="D359" s="4"/>
      <c r="E359" s="4"/>
      <c r="F359" s="4"/>
      <c r="G359" s="4"/>
      <c r="H359" s="4"/>
      <c r="I359" s="1"/>
      <c r="J359" s="1"/>
      <c r="K359" s="1"/>
      <c r="L359" s="1"/>
      <c r="M359" s="1"/>
      <c r="N359" s="1"/>
      <c r="O359" s="1"/>
      <c r="P359" s="1"/>
    </row>
    <row r="360" ht="12.75">
      <c r="A360" s="2"/>
      <c r="B360" s="3"/>
      <c r="C360" s="4"/>
      <c r="D360" s="4"/>
      <c r="E360" s="4"/>
      <c r="F360" s="4"/>
      <c r="G360" s="4"/>
      <c r="H360" s="4"/>
      <c r="I360" s="1"/>
      <c r="J360" s="1"/>
      <c r="K360" s="1"/>
      <c r="L360" s="1"/>
      <c r="M360" s="1"/>
      <c r="N360" s="1"/>
      <c r="O360" s="1"/>
      <c r="P360" s="1"/>
    </row>
    <row r="361" ht="12.75">
      <c r="A361" s="2"/>
      <c r="B361" s="3"/>
      <c r="C361" s="4"/>
      <c r="D361" s="4"/>
      <c r="E361" s="4"/>
      <c r="F361" s="4"/>
      <c r="G361" s="4"/>
      <c r="H361" s="4"/>
      <c r="I361" s="1"/>
      <c r="J361" s="1"/>
      <c r="K361" s="1"/>
      <c r="L361" s="1"/>
      <c r="M361" s="1"/>
      <c r="N361" s="1"/>
      <c r="O361" s="1"/>
      <c r="P361" s="1"/>
    </row>
    <row r="362" ht="12.75">
      <c r="A362" s="2"/>
      <c r="B362" s="3"/>
      <c r="C362" s="4"/>
      <c r="D362" s="4"/>
      <c r="E362" s="4"/>
      <c r="F362" s="4"/>
      <c r="G362" s="4"/>
      <c r="H362" s="4"/>
      <c r="I362" s="1"/>
      <c r="J362" s="1"/>
      <c r="K362" s="1"/>
      <c r="L362" s="1"/>
      <c r="M362" s="1"/>
      <c r="N362" s="1"/>
      <c r="O362" s="1"/>
      <c r="P362" s="1"/>
    </row>
    <row r="363" ht="12.75">
      <c r="A363" s="2"/>
      <c r="B363" s="3"/>
      <c r="C363" s="4"/>
      <c r="D363" s="4"/>
      <c r="E363" s="4"/>
      <c r="F363" s="4"/>
      <c r="G363" s="4"/>
      <c r="H363" s="4"/>
      <c r="I363" s="1"/>
      <c r="J363" s="1"/>
      <c r="K363" s="1"/>
      <c r="L363" s="1"/>
      <c r="M363" s="1"/>
      <c r="N363" s="1"/>
      <c r="O363" s="1"/>
      <c r="P363" s="1"/>
    </row>
    <row r="364" ht="12.75">
      <c r="A364" s="2"/>
      <c r="B364" s="3"/>
      <c r="C364" s="4"/>
      <c r="D364" s="4"/>
      <c r="E364" s="4"/>
      <c r="F364" s="4"/>
      <c r="G364" s="4"/>
      <c r="H364" s="4"/>
      <c r="I364" s="1"/>
      <c r="J364" s="1"/>
      <c r="K364" s="1"/>
      <c r="L364" s="1"/>
      <c r="M364" s="1"/>
      <c r="N364" s="1"/>
      <c r="O364" s="1"/>
      <c r="P364" s="1"/>
    </row>
    <row r="365" ht="12.75">
      <c r="A365" s="2"/>
      <c r="B365" s="3"/>
      <c r="C365" s="4"/>
      <c r="D365" s="4"/>
      <c r="E365" s="4"/>
      <c r="F365" s="4"/>
      <c r="G365" s="4"/>
      <c r="H365" s="4"/>
      <c r="I365" s="1"/>
      <c r="J365" s="1"/>
      <c r="K365" s="1"/>
      <c r="L365" s="1"/>
      <c r="M365" s="1"/>
      <c r="N365" s="1"/>
      <c r="O365" s="1"/>
      <c r="P365" s="1"/>
    </row>
    <row r="366" ht="12.75">
      <c r="A366" s="2"/>
      <c r="B366" s="3"/>
      <c r="C366" s="4"/>
      <c r="D366" s="4"/>
      <c r="E366" s="4"/>
      <c r="F366" s="4"/>
      <c r="G366" s="4"/>
      <c r="H366" s="4"/>
      <c r="I366" s="1"/>
      <c r="J366" s="1"/>
      <c r="K366" s="1"/>
      <c r="L366" s="1"/>
      <c r="M366" s="1"/>
      <c r="N366" s="1"/>
      <c r="O366" s="1"/>
      <c r="P366" s="1"/>
    </row>
    <row r="367" ht="12.75">
      <c r="A367" s="2"/>
      <c r="B367" s="3"/>
      <c r="C367" s="4"/>
      <c r="D367" s="4"/>
      <c r="E367" s="4"/>
      <c r="F367" s="4"/>
      <c r="G367" s="4"/>
      <c r="H367" s="4"/>
      <c r="I367" s="1"/>
      <c r="J367" s="1"/>
      <c r="K367" s="1"/>
      <c r="L367" s="1"/>
      <c r="M367" s="1"/>
      <c r="N367" s="1"/>
      <c r="O367" s="1"/>
      <c r="P367" s="1"/>
    </row>
    <row r="368" ht="12.75">
      <c r="A368" s="2"/>
      <c r="B368" s="3"/>
      <c r="C368" s="4"/>
      <c r="D368" s="4"/>
      <c r="E368" s="4"/>
      <c r="F368" s="4"/>
      <c r="G368" s="4"/>
      <c r="H368" s="4"/>
      <c r="I368" s="1"/>
      <c r="J368" s="1"/>
      <c r="K368" s="1"/>
      <c r="L368" s="1"/>
      <c r="M368" s="1"/>
      <c r="N368" s="1"/>
      <c r="O368" s="1"/>
      <c r="P368" s="1"/>
    </row>
    <row r="369" ht="12.75">
      <c r="A369" s="2"/>
      <c r="B369" s="3"/>
      <c r="C369" s="4"/>
      <c r="D369" s="4"/>
      <c r="E369" s="4"/>
      <c r="F369" s="4"/>
      <c r="G369" s="4"/>
      <c r="H369" s="4"/>
      <c r="I369" s="1"/>
      <c r="J369" s="1"/>
      <c r="K369" s="1"/>
      <c r="L369" s="1"/>
      <c r="M369" s="1"/>
      <c r="N369" s="1"/>
      <c r="O369" s="1"/>
      <c r="P369" s="1"/>
    </row>
    <row r="370" ht="12.75">
      <c r="A370" s="2"/>
      <c r="B370" s="3"/>
      <c r="C370" s="4"/>
      <c r="D370" s="4"/>
      <c r="E370" s="4"/>
      <c r="F370" s="4"/>
      <c r="G370" s="4"/>
      <c r="H370" s="4"/>
      <c r="I370" s="1"/>
      <c r="J370" s="1"/>
      <c r="K370" s="1"/>
      <c r="L370" s="1"/>
      <c r="M370" s="1"/>
      <c r="N370" s="1"/>
      <c r="O370" s="1"/>
      <c r="P370" s="1"/>
    </row>
    <row r="371" ht="12.75">
      <c r="A371" s="2"/>
      <c r="B371" s="3"/>
      <c r="C371" s="4"/>
      <c r="D371" s="4"/>
      <c r="E371" s="4"/>
      <c r="F371" s="4"/>
      <c r="G371" s="4"/>
      <c r="H371" s="4"/>
      <c r="I371" s="1"/>
      <c r="J371" s="1"/>
      <c r="K371" s="1"/>
      <c r="L371" s="1"/>
      <c r="M371" s="1"/>
      <c r="N371" s="1"/>
      <c r="O371" s="1"/>
      <c r="P371" s="1"/>
    </row>
    <row r="372" ht="12.75">
      <c r="A372" s="2"/>
      <c r="B372" s="3"/>
      <c r="C372" s="4"/>
      <c r="D372" s="4"/>
      <c r="E372" s="4"/>
      <c r="F372" s="4"/>
      <c r="G372" s="4"/>
      <c r="H372" s="4"/>
      <c r="I372" s="1"/>
      <c r="J372" s="1"/>
      <c r="K372" s="1"/>
      <c r="L372" s="1"/>
      <c r="M372" s="1"/>
      <c r="N372" s="1"/>
      <c r="O372" s="1"/>
      <c r="P372" s="1"/>
    </row>
    <row r="373" ht="12.75">
      <c r="A373" s="2"/>
      <c r="B373" s="3"/>
      <c r="C373" s="4"/>
      <c r="D373" s="4"/>
      <c r="E373" s="4"/>
      <c r="F373" s="4"/>
      <c r="G373" s="4"/>
      <c r="H373" s="4"/>
      <c r="I373" s="1"/>
      <c r="J373" s="1"/>
      <c r="K373" s="1"/>
      <c r="L373" s="1"/>
      <c r="M373" s="1"/>
      <c r="N373" s="1"/>
      <c r="O373" s="1"/>
      <c r="P373" s="1"/>
    </row>
    <row r="374" ht="12.75">
      <c r="A374" s="2"/>
      <c r="B374" s="3"/>
      <c r="C374" s="4"/>
      <c r="D374" s="4"/>
      <c r="E374" s="4"/>
      <c r="F374" s="4"/>
      <c r="G374" s="4"/>
      <c r="H374" s="4"/>
      <c r="I374" s="1"/>
      <c r="J374" s="1"/>
      <c r="K374" s="1"/>
      <c r="L374" s="1"/>
      <c r="M374" s="1"/>
      <c r="N374" s="1"/>
      <c r="O374" s="1"/>
      <c r="P374" s="1"/>
    </row>
    <row r="375" ht="12.75">
      <c r="A375" s="2"/>
      <c r="B375" s="3"/>
      <c r="C375" s="4"/>
      <c r="D375" s="4"/>
      <c r="E375" s="4"/>
      <c r="F375" s="4"/>
      <c r="G375" s="4"/>
      <c r="H375" s="4"/>
      <c r="I375" s="1"/>
      <c r="J375" s="1"/>
      <c r="K375" s="1"/>
      <c r="L375" s="1"/>
      <c r="M375" s="1"/>
      <c r="N375" s="1"/>
      <c r="O375" s="1"/>
      <c r="P375" s="1"/>
    </row>
    <row r="376" ht="12.75">
      <c r="A376" s="2"/>
      <c r="B376" s="3"/>
      <c r="C376" s="4"/>
      <c r="D376" s="4"/>
      <c r="E376" s="4"/>
      <c r="F376" s="4"/>
      <c r="G376" s="4"/>
      <c r="H376" s="4"/>
      <c r="I376" s="1"/>
      <c r="J376" s="1"/>
      <c r="K376" s="1"/>
      <c r="L376" s="1"/>
      <c r="M376" s="1"/>
      <c r="N376" s="1"/>
      <c r="O376" s="1"/>
      <c r="P376" s="1"/>
    </row>
    <row r="377" ht="12.75">
      <c r="A377" s="2"/>
      <c r="B377" s="3"/>
      <c r="C377" s="4"/>
      <c r="D377" s="4"/>
      <c r="E377" s="4"/>
      <c r="F377" s="4"/>
      <c r="G377" s="4"/>
      <c r="H377" s="4"/>
      <c r="I377" s="1"/>
      <c r="J377" s="1"/>
      <c r="K377" s="1"/>
      <c r="L377" s="1"/>
      <c r="M377" s="1"/>
      <c r="N377" s="1"/>
      <c r="O377" s="1"/>
      <c r="P377" s="1"/>
    </row>
    <row r="378" ht="12.75">
      <c r="A378" s="2"/>
      <c r="B378" s="3"/>
      <c r="C378" s="4"/>
      <c r="D378" s="4"/>
      <c r="E378" s="4"/>
      <c r="F378" s="4"/>
      <c r="G378" s="4"/>
      <c r="H378" s="4"/>
      <c r="I378" s="1"/>
      <c r="J378" s="1"/>
      <c r="K378" s="1"/>
      <c r="L378" s="1"/>
      <c r="M378" s="1"/>
      <c r="N378" s="1"/>
      <c r="O378" s="1"/>
      <c r="P378" s="1"/>
    </row>
    <row r="379" ht="12.75">
      <c r="A379" s="2"/>
      <c r="B379" s="3"/>
      <c r="C379" s="4"/>
      <c r="D379" s="4"/>
      <c r="E379" s="4"/>
      <c r="F379" s="4"/>
      <c r="G379" s="4"/>
      <c r="H379" s="4"/>
      <c r="I379" s="1"/>
      <c r="J379" s="1"/>
      <c r="K379" s="1"/>
      <c r="L379" s="1"/>
      <c r="M379" s="1"/>
      <c r="N379" s="1"/>
      <c r="O379" s="1"/>
      <c r="P379" s="1"/>
    </row>
    <row r="380" ht="12.75">
      <c r="A380" s="2"/>
      <c r="B380" s="3"/>
      <c r="C380" s="4"/>
      <c r="D380" s="4"/>
      <c r="E380" s="4"/>
      <c r="F380" s="4"/>
      <c r="G380" s="4"/>
      <c r="H380" s="4"/>
      <c r="I380" s="1"/>
      <c r="J380" s="1"/>
      <c r="K380" s="1"/>
      <c r="L380" s="1"/>
      <c r="M380" s="1"/>
      <c r="N380" s="1"/>
      <c r="O380" s="1"/>
      <c r="P380" s="1"/>
    </row>
    <row r="381" ht="12.75">
      <c r="A381" s="2"/>
      <c r="B381" s="3"/>
      <c r="C381" s="4"/>
      <c r="D381" s="4"/>
      <c r="E381" s="4"/>
      <c r="F381" s="4"/>
      <c r="G381" s="4"/>
      <c r="H381" s="4"/>
      <c r="I381" s="1"/>
      <c r="J381" s="1"/>
      <c r="K381" s="1"/>
      <c r="L381" s="1"/>
      <c r="M381" s="1"/>
      <c r="N381" s="1"/>
      <c r="O381" s="1"/>
      <c r="P381" s="1"/>
    </row>
    <row r="382" ht="12.75">
      <c r="A382" s="2"/>
      <c r="B382" s="3"/>
      <c r="C382" s="4"/>
      <c r="D382" s="4"/>
      <c r="E382" s="4"/>
      <c r="F382" s="4"/>
      <c r="G382" s="4"/>
      <c r="H382" s="4"/>
      <c r="I382" s="1"/>
      <c r="J382" s="1"/>
      <c r="K382" s="1"/>
      <c r="L382" s="1"/>
      <c r="M382" s="1"/>
      <c r="N382" s="1"/>
      <c r="O382" s="1"/>
      <c r="P382" s="1"/>
    </row>
    <row r="383" ht="12.75">
      <c r="A383" s="2"/>
      <c r="B383" s="3"/>
      <c r="C383" s="4"/>
      <c r="D383" s="4"/>
      <c r="E383" s="4"/>
      <c r="F383" s="4"/>
      <c r="G383" s="4"/>
      <c r="H383" s="4"/>
      <c r="I383" s="1"/>
      <c r="J383" s="1"/>
      <c r="K383" s="1"/>
      <c r="L383" s="1"/>
      <c r="M383" s="1"/>
      <c r="N383" s="1"/>
      <c r="O383" s="1"/>
      <c r="P383" s="1"/>
    </row>
    <row r="384" ht="12.75">
      <c r="A384" s="2"/>
      <c r="B384" s="3"/>
      <c r="C384" s="4"/>
      <c r="D384" s="4"/>
      <c r="E384" s="4"/>
      <c r="F384" s="4"/>
      <c r="G384" s="4"/>
      <c r="H384" s="4"/>
      <c r="I384" s="1"/>
      <c r="J384" s="1"/>
      <c r="K384" s="1"/>
      <c r="L384" s="1"/>
      <c r="M384" s="1"/>
      <c r="N384" s="1"/>
      <c r="O384" s="1"/>
      <c r="P384" s="1"/>
    </row>
    <row r="385" ht="12.75">
      <c r="A385" s="2"/>
      <c r="B385" s="3"/>
      <c r="C385" s="4"/>
      <c r="D385" s="4"/>
      <c r="E385" s="4"/>
      <c r="F385" s="4"/>
      <c r="G385" s="4"/>
      <c r="H385" s="4"/>
      <c r="I385" s="1"/>
      <c r="J385" s="1"/>
      <c r="K385" s="1"/>
      <c r="L385" s="1"/>
      <c r="M385" s="1"/>
      <c r="N385" s="1"/>
      <c r="O385" s="1"/>
      <c r="P385" s="1"/>
    </row>
    <row r="386" ht="12.75">
      <c r="A386" s="2"/>
      <c r="B386" s="3"/>
      <c r="C386" s="4"/>
      <c r="D386" s="4"/>
      <c r="E386" s="4"/>
      <c r="F386" s="4"/>
      <c r="G386" s="4"/>
      <c r="H386" s="4"/>
      <c r="I386" s="1"/>
      <c r="J386" s="1"/>
      <c r="K386" s="1"/>
      <c r="L386" s="1"/>
      <c r="M386" s="1"/>
      <c r="N386" s="1"/>
      <c r="O386" s="1"/>
      <c r="P386" s="1"/>
    </row>
    <row r="387" ht="12.75">
      <c r="A387" s="2"/>
      <c r="B387" s="3"/>
      <c r="C387" s="4"/>
      <c r="D387" s="4"/>
      <c r="E387" s="4"/>
      <c r="F387" s="4"/>
      <c r="G387" s="4"/>
      <c r="H387" s="4"/>
      <c r="I387" s="1"/>
      <c r="J387" s="1"/>
      <c r="K387" s="1"/>
      <c r="L387" s="1"/>
      <c r="M387" s="1"/>
      <c r="N387" s="1"/>
      <c r="O387" s="1"/>
      <c r="P387" s="1"/>
    </row>
    <row r="388" ht="12.75">
      <c r="A388" s="2"/>
      <c r="B388" s="3"/>
      <c r="C388" s="4"/>
      <c r="D388" s="4"/>
      <c r="E388" s="4"/>
      <c r="F388" s="4"/>
      <c r="G388" s="4"/>
      <c r="H388" s="4"/>
      <c r="I388" s="1"/>
      <c r="J388" s="1"/>
      <c r="K388" s="1"/>
      <c r="L388" s="1"/>
      <c r="M388" s="1"/>
      <c r="N388" s="1"/>
      <c r="O388" s="1"/>
      <c r="P388" s="1"/>
    </row>
    <row r="389" ht="12.75">
      <c r="A389" s="2"/>
      <c r="B389" s="3"/>
      <c r="C389" s="4"/>
      <c r="D389" s="4"/>
      <c r="E389" s="4"/>
      <c r="F389" s="4"/>
      <c r="G389" s="4"/>
      <c r="H389" s="4"/>
      <c r="I389" s="1"/>
      <c r="J389" s="1"/>
      <c r="K389" s="1"/>
      <c r="L389" s="1"/>
      <c r="M389" s="1"/>
      <c r="N389" s="1"/>
      <c r="O389" s="1"/>
      <c r="P389" s="1"/>
    </row>
    <row r="390" ht="12.75">
      <c r="A390" s="2"/>
      <c r="B390" s="3"/>
      <c r="C390" s="4"/>
      <c r="D390" s="4"/>
      <c r="E390" s="4"/>
      <c r="F390" s="4"/>
      <c r="G390" s="4"/>
      <c r="H390" s="4"/>
      <c r="I390" s="1"/>
      <c r="J390" s="1"/>
      <c r="K390" s="1"/>
      <c r="L390" s="1"/>
      <c r="M390" s="1"/>
      <c r="N390" s="1"/>
      <c r="O390" s="1"/>
      <c r="P390" s="1"/>
    </row>
    <row r="391" ht="12.75">
      <c r="A391" s="2"/>
      <c r="B391" s="3"/>
      <c r="C391" s="4"/>
      <c r="D391" s="4"/>
      <c r="E391" s="4"/>
      <c r="F391" s="4"/>
      <c r="G391" s="4"/>
      <c r="H391" s="4"/>
      <c r="I391" s="1"/>
      <c r="J391" s="1"/>
      <c r="K391" s="1"/>
      <c r="L391" s="1"/>
      <c r="M391" s="1"/>
      <c r="N391" s="1"/>
      <c r="O391" s="1"/>
      <c r="P391" s="1"/>
    </row>
    <row r="392" ht="12.75">
      <c r="A392" s="2"/>
      <c r="B392" s="3"/>
      <c r="C392" s="4"/>
      <c r="D392" s="4"/>
      <c r="E392" s="4"/>
      <c r="F392" s="4"/>
      <c r="G392" s="4"/>
      <c r="H392" s="4"/>
      <c r="I392" s="1"/>
      <c r="J392" s="1"/>
      <c r="K392" s="1"/>
      <c r="L392" s="1"/>
      <c r="M392" s="1"/>
      <c r="N392" s="1"/>
      <c r="O392" s="1"/>
      <c r="P392" s="1"/>
    </row>
    <row r="393" ht="12.75">
      <c r="A393" s="2"/>
      <c r="B393" s="3"/>
      <c r="C393" s="4"/>
      <c r="D393" s="4"/>
      <c r="E393" s="4"/>
      <c r="F393" s="4"/>
      <c r="G393" s="4"/>
      <c r="H393" s="4"/>
      <c r="I393" s="1"/>
      <c r="J393" s="1"/>
      <c r="K393" s="1"/>
      <c r="L393" s="1"/>
      <c r="M393" s="1"/>
      <c r="N393" s="1"/>
      <c r="O393" s="1"/>
      <c r="P393" s="1"/>
    </row>
    <row r="394" ht="12.75">
      <c r="A394" s="2"/>
      <c r="B394" s="3"/>
      <c r="C394" s="4"/>
      <c r="D394" s="4"/>
      <c r="E394" s="4"/>
      <c r="F394" s="4"/>
      <c r="G394" s="4"/>
      <c r="H394" s="4"/>
      <c r="I394" s="1"/>
      <c r="J394" s="1"/>
      <c r="K394" s="1"/>
      <c r="L394" s="1"/>
      <c r="M394" s="1"/>
      <c r="N394" s="1"/>
      <c r="O394" s="1"/>
      <c r="P394" s="1"/>
    </row>
    <row r="395" ht="12.75">
      <c r="A395" s="2"/>
      <c r="B395" s="3"/>
      <c r="C395" s="4"/>
      <c r="D395" s="4"/>
      <c r="E395" s="4"/>
      <c r="F395" s="4"/>
      <c r="G395" s="4"/>
      <c r="H395" s="4"/>
      <c r="I395" s="1"/>
      <c r="J395" s="1"/>
      <c r="K395" s="1"/>
      <c r="L395" s="1"/>
      <c r="M395" s="1"/>
      <c r="N395" s="1"/>
      <c r="O395" s="1"/>
      <c r="P395" s="1"/>
    </row>
    <row r="396" ht="12.75">
      <c r="A396" s="2"/>
      <c r="B396" s="3"/>
      <c r="C396" s="4"/>
      <c r="D396" s="4"/>
      <c r="E396" s="4"/>
      <c r="F396" s="4"/>
      <c r="G396" s="4"/>
      <c r="H396" s="4"/>
      <c r="I396" s="1"/>
      <c r="J396" s="1"/>
      <c r="K396" s="1"/>
      <c r="L396" s="1"/>
      <c r="M396" s="1"/>
      <c r="N396" s="1"/>
      <c r="O396" s="1"/>
      <c r="P396" s="1"/>
    </row>
    <row r="397" ht="12.75">
      <c r="A397" s="2"/>
      <c r="B397" s="3"/>
      <c r="C397" s="4"/>
      <c r="D397" s="4"/>
      <c r="E397" s="4"/>
      <c r="F397" s="4"/>
      <c r="G397" s="4"/>
      <c r="H397" s="4"/>
      <c r="I397" s="1"/>
      <c r="J397" s="1"/>
      <c r="K397" s="1"/>
      <c r="L397" s="1"/>
      <c r="M397" s="1"/>
      <c r="N397" s="1"/>
      <c r="O397" s="1"/>
      <c r="P397" s="1"/>
    </row>
    <row r="398" ht="12.75">
      <c r="A398" s="2"/>
      <c r="B398" s="3"/>
      <c r="C398" s="4"/>
      <c r="D398" s="4"/>
      <c r="E398" s="4"/>
      <c r="F398" s="4"/>
      <c r="G398" s="4"/>
      <c r="H398" s="4"/>
      <c r="I398" s="1"/>
      <c r="J398" s="1"/>
      <c r="K398" s="1"/>
      <c r="L398" s="1"/>
      <c r="M398" s="1"/>
      <c r="N398" s="1"/>
      <c r="O398" s="1"/>
      <c r="P398" s="1"/>
    </row>
    <row r="399" ht="12.75">
      <c r="A399" s="2"/>
      <c r="B399" s="3"/>
      <c r="C399" s="4"/>
      <c r="D399" s="4"/>
      <c r="E399" s="4"/>
      <c r="F399" s="4"/>
      <c r="G399" s="4"/>
      <c r="H399" s="4"/>
      <c r="I399" s="1"/>
      <c r="J399" s="1"/>
      <c r="K399" s="1"/>
      <c r="L399" s="1"/>
      <c r="M399" s="1"/>
      <c r="N399" s="1"/>
      <c r="O399" s="1"/>
      <c r="P399" s="1"/>
    </row>
    <row r="400" ht="12.75">
      <c r="A400" s="2"/>
      <c r="B400" s="3"/>
      <c r="C400" s="4"/>
      <c r="D400" s="4"/>
      <c r="E400" s="4"/>
      <c r="F400" s="4"/>
      <c r="G400" s="4"/>
      <c r="H400" s="4"/>
      <c r="I400" s="1"/>
      <c r="J400" s="1"/>
      <c r="K400" s="1"/>
      <c r="L400" s="1"/>
      <c r="M400" s="1"/>
      <c r="N400" s="1"/>
      <c r="O400" s="1"/>
      <c r="P400" s="1"/>
    </row>
    <row r="401" ht="12.75">
      <c r="A401" s="2"/>
      <c r="B401" s="3"/>
      <c r="C401" s="4"/>
      <c r="D401" s="4"/>
      <c r="E401" s="4"/>
      <c r="F401" s="4"/>
      <c r="G401" s="4"/>
      <c r="H401" s="4"/>
      <c r="I401" s="1"/>
      <c r="J401" s="1"/>
      <c r="K401" s="1"/>
      <c r="L401" s="1"/>
      <c r="M401" s="1"/>
      <c r="N401" s="1"/>
      <c r="O401" s="1"/>
      <c r="P401" s="1"/>
    </row>
    <row r="402" ht="12.75">
      <c r="A402" s="2"/>
      <c r="B402" s="3"/>
      <c r="C402" s="4"/>
      <c r="D402" s="4"/>
      <c r="E402" s="4"/>
      <c r="F402" s="4"/>
      <c r="G402" s="4"/>
      <c r="H402" s="4"/>
      <c r="I402" s="1"/>
      <c r="J402" s="1"/>
      <c r="K402" s="1"/>
      <c r="L402" s="1"/>
      <c r="M402" s="1"/>
      <c r="N402" s="1"/>
      <c r="O402" s="1"/>
      <c r="P402" s="1"/>
    </row>
    <row r="403" ht="12.75">
      <c r="A403" s="2"/>
      <c r="B403" s="3"/>
      <c r="C403" s="4"/>
      <c r="D403" s="4"/>
      <c r="E403" s="4"/>
      <c r="F403" s="4"/>
      <c r="G403" s="4"/>
      <c r="H403" s="4"/>
      <c r="I403" s="1"/>
      <c r="J403" s="1"/>
      <c r="K403" s="1"/>
      <c r="L403" s="1"/>
      <c r="M403" s="1"/>
      <c r="N403" s="1"/>
      <c r="O403" s="1"/>
      <c r="P403" s="1"/>
    </row>
    <row r="404" ht="12.75">
      <c r="A404" s="2"/>
      <c r="B404" s="3"/>
      <c r="C404" s="4"/>
      <c r="D404" s="4"/>
      <c r="E404" s="4"/>
      <c r="F404" s="4"/>
      <c r="G404" s="4"/>
      <c r="H404" s="4"/>
      <c r="I404" s="1"/>
      <c r="J404" s="1"/>
      <c r="K404" s="1"/>
      <c r="L404" s="1"/>
      <c r="M404" s="1"/>
      <c r="N404" s="1"/>
      <c r="O404" s="1"/>
      <c r="P404" s="1"/>
    </row>
    <row r="405" ht="12.75">
      <c r="A405" s="2"/>
      <c r="B405" s="3"/>
      <c r="C405" s="4"/>
      <c r="D405" s="4"/>
      <c r="E405" s="4"/>
      <c r="F405" s="4"/>
      <c r="G405" s="4"/>
      <c r="H405" s="4"/>
      <c r="I405" s="1"/>
      <c r="J405" s="1"/>
      <c r="K405" s="1"/>
      <c r="L405" s="1"/>
      <c r="M405" s="1"/>
      <c r="N405" s="1"/>
      <c r="O405" s="1"/>
      <c r="P405" s="1"/>
    </row>
    <row r="406" ht="12.75">
      <c r="A406" s="2"/>
      <c r="B406" s="3"/>
      <c r="C406" s="4"/>
      <c r="D406" s="4"/>
      <c r="E406" s="4"/>
      <c r="F406" s="4"/>
      <c r="G406" s="4"/>
      <c r="H406" s="4"/>
      <c r="I406" s="1"/>
      <c r="J406" s="1"/>
      <c r="K406" s="1"/>
      <c r="L406" s="1"/>
      <c r="M406" s="1"/>
      <c r="N406" s="1"/>
      <c r="O406" s="1"/>
      <c r="P406" s="1"/>
    </row>
    <row r="407" ht="12.75">
      <c r="A407" s="2"/>
      <c r="B407" s="3"/>
      <c r="C407" s="4"/>
      <c r="D407" s="4"/>
      <c r="E407" s="4"/>
      <c r="F407" s="4"/>
      <c r="G407" s="4"/>
      <c r="H407" s="4"/>
      <c r="I407" s="1"/>
      <c r="J407" s="1"/>
      <c r="K407" s="1"/>
      <c r="L407" s="1"/>
      <c r="M407" s="1"/>
      <c r="N407" s="1"/>
      <c r="O407" s="1"/>
      <c r="P407" s="1"/>
    </row>
    <row r="408" ht="12.75">
      <c r="A408" s="2"/>
      <c r="B408" s="3"/>
      <c r="C408" s="4"/>
      <c r="D408" s="4"/>
      <c r="E408" s="4"/>
      <c r="F408" s="4"/>
      <c r="G408" s="4"/>
      <c r="H408" s="4"/>
      <c r="I408" s="1"/>
      <c r="J408" s="1"/>
      <c r="K408" s="1"/>
      <c r="L408" s="1"/>
      <c r="M408" s="1"/>
      <c r="N408" s="1"/>
      <c r="O408" s="1"/>
      <c r="P408" s="1"/>
    </row>
    <row r="409" ht="12.75">
      <c r="A409" s="2"/>
      <c r="B409" s="3"/>
      <c r="C409" s="4"/>
      <c r="D409" s="4"/>
      <c r="E409" s="4"/>
      <c r="F409" s="4"/>
      <c r="G409" s="4"/>
      <c r="H409" s="4"/>
      <c r="I409" s="1"/>
      <c r="J409" s="1"/>
      <c r="K409" s="1"/>
      <c r="L409" s="1"/>
      <c r="M409" s="1"/>
      <c r="N409" s="1"/>
      <c r="O409" s="1"/>
      <c r="P409" s="1"/>
    </row>
    <row r="410" ht="12.75">
      <c r="A410" s="2"/>
      <c r="B410" s="3"/>
      <c r="C410" s="4"/>
      <c r="D410" s="4"/>
      <c r="E410" s="4"/>
      <c r="F410" s="4"/>
      <c r="G410" s="4"/>
      <c r="H410" s="4"/>
      <c r="I410" s="1"/>
      <c r="J410" s="1"/>
      <c r="K410" s="1"/>
      <c r="L410" s="1"/>
      <c r="M410" s="1"/>
      <c r="N410" s="1"/>
      <c r="O410" s="1"/>
      <c r="P410" s="1"/>
    </row>
    <row r="411" ht="12.75">
      <c r="A411" s="2"/>
      <c r="B411" s="3"/>
      <c r="C411" s="4"/>
      <c r="D411" s="4"/>
      <c r="E411" s="4"/>
      <c r="F411" s="4"/>
      <c r="G411" s="4"/>
      <c r="H411" s="4"/>
      <c r="I411" s="1"/>
      <c r="J411" s="1"/>
      <c r="K411" s="1"/>
      <c r="L411" s="1"/>
      <c r="M411" s="1"/>
      <c r="N411" s="1"/>
      <c r="O411" s="1"/>
      <c r="P411" s="1"/>
    </row>
    <row r="412" ht="12.75">
      <c r="A412" s="2"/>
      <c r="B412" s="3"/>
      <c r="C412" s="4"/>
      <c r="D412" s="4"/>
      <c r="E412" s="4"/>
      <c r="F412" s="4"/>
      <c r="G412" s="4"/>
      <c r="H412" s="4"/>
      <c r="I412" s="1"/>
      <c r="J412" s="1"/>
      <c r="K412" s="1"/>
      <c r="L412" s="1"/>
      <c r="M412" s="1"/>
      <c r="N412" s="1"/>
      <c r="O412" s="1"/>
      <c r="P412" s="1"/>
    </row>
    <row r="413" ht="12.75">
      <c r="A413" s="2"/>
      <c r="B413" s="3"/>
      <c r="C413" s="4"/>
      <c r="D413" s="4"/>
      <c r="E413" s="4"/>
      <c r="F413" s="4"/>
      <c r="G413" s="4"/>
      <c r="H413" s="4"/>
      <c r="I413" s="1"/>
      <c r="J413" s="1"/>
      <c r="K413" s="1"/>
      <c r="L413" s="1"/>
      <c r="M413" s="1"/>
      <c r="N413" s="1"/>
      <c r="O413" s="1"/>
      <c r="P413" s="1"/>
    </row>
    <row r="414" ht="12.75">
      <c r="A414" s="2"/>
      <c r="B414" s="3"/>
      <c r="C414" s="4"/>
      <c r="D414" s="4"/>
      <c r="E414" s="4"/>
      <c r="F414" s="4"/>
      <c r="G414" s="4"/>
      <c r="H414" s="4"/>
      <c r="I414" s="1"/>
      <c r="J414" s="1"/>
      <c r="K414" s="1"/>
      <c r="L414" s="1"/>
      <c r="M414" s="1"/>
      <c r="N414" s="1"/>
      <c r="O414" s="1"/>
      <c r="P414" s="1"/>
    </row>
    <row r="415" ht="12.75">
      <c r="A415" s="2"/>
      <c r="B415" s="3"/>
      <c r="C415" s="4"/>
      <c r="D415" s="4"/>
      <c r="E415" s="4"/>
      <c r="F415" s="4"/>
      <c r="G415" s="4"/>
      <c r="H415" s="4"/>
      <c r="I415" s="1"/>
      <c r="J415" s="1"/>
      <c r="K415" s="1"/>
      <c r="L415" s="1"/>
      <c r="M415" s="1"/>
      <c r="N415" s="1"/>
      <c r="O415" s="1"/>
      <c r="P415" s="1"/>
    </row>
    <row r="416" ht="12.75">
      <c r="A416" s="2"/>
      <c r="B416" s="3"/>
      <c r="C416" s="4"/>
      <c r="D416" s="4"/>
      <c r="E416" s="4"/>
      <c r="F416" s="4"/>
      <c r="G416" s="4"/>
      <c r="H416" s="4"/>
      <c r="I416" s="1"/>
      <c r="J416" s="1"/>
      <c r="K416" s="1"/>
      <c r="L416" s="1"/>
      <c r="M416" s="1"/>
      <c r="N416" s="1"/>
      <c r="O416" s="1"/>
      <c r="P416" s="1"/>
    </row>
    <row r="417" ht="12.75">
      <c r="A417" s="2"/>
      <c r="B417" s="3"/>
      <c r="C417" s="4"/>
      <c r="D417" s="4"/>
      <c r="E417" s="4"/>
      <c r="F417" s="4"/>
      <c r="G417" s="4"/>
      <c r="H417" s="4"/>
      <c r="I417" s="1"/>
      <c r="J417" s="1"/>
      <c r="K417" s="1"/>
      <c r="L417" s="1"/>
      <c r="M417" s="1"/>
      <c r="N417" s="1"/>
      <c r="O417" s="1"/>
      <c r="P417" s="1"/>
    </row>
    <row r="418" ht="12.75">
      <c r="A418" s="2"/>
      <c r="B418" s="3"/>
      <c r="C418" s="4"/>
      <c r="D418" s="4"/>
      <c r="E418" s="4"/>
      <c r="F418" s="4"/>
      <c r="G418" s="4"/>
      <c r="H418" s="4"/>
      <c r="I418" s="1"/>
      <c r="J418" s="1"/>
      <c r="K418" s="1"/>
      <c r="L418" s="1"/>
      <c r="M418" s="1"/>
      <c r="N418" s="1"/>
      <c r="O418" s="1"/>
      <c r="P418" s="1"/>
    </row>
    <row r="419" ht="12.75">
      <c r="A419" s="2"/>
      <c r="B419" s="3"/>
      <c r="C419" s="4"/>
      <c r="D419" s="4"/>
      <c r="E419" s="4"/>
      <c r="F419" s="4"/>
      <c r="G419" s="4"/>
      <c r="H419" s="4"/>
      <c r="I419" s="1"/>
      <c r="J419" s="1"/>
      <c r="K419" s="1"/>
      <c r="L419" s="1"/>
      <c r="M419" s="1"/>
      <c r="N419" s="1"/>
      <c r="O419" s="1"/>
      <c r="P419" s="1"/>
    </row>
    <row r="420" ht="12.75">
      <c r="A420" s="2"/>
      <c r="B420" s="3"/>
      <c r="C420" s="4"/>
      <c r="D420" s="4"/>
      <c r="E420" s="4"/>
      <c r="F420" s="4"/>
      <c r="G420" s="4"/>
      <c r="H420" s="4"/>
      <c r="I420" s="1"/>
      <c r="J420" s="1"/>
      <c r="K420" s="1"/>
      <c r="L420" s="1"/>
      <c r="M420" s="1"/>
      <c r="N420" s="1"/>
      <c r="O420" s="1"/>
      <c r="P420" s="1"/>
    </row>
    <row r="421" ht="12.75">
      <c r="A421" s="2"/>
      <c r="B421" s="3"/>
      <c r="C421" s="4"/>
      <c r="D421" s="4"/>
      <c r="E421" s="4"/>
      <c r="F421" s="4"/>
      <c r="G421" s="4"/>
      <c r="H421" s="4"/>
      <c r="I421" s="1"/>
      <c r="J421" s="1"/>
      <c r="K421" s="1"/>
      <c r="L421" s="1"/>
      <c r="M421" s="1"/>
      <c r="N421" s="1"/>
      <c r="O421" s="1"/>
      <c r="P421" s="1"/>
    </row>
    <row r="422" ht="12.75">
      <c r="A422" s="2"/>
      <c r="B422" s="3"/>
      <c r="C422" s="4"/>
      <c r="D422" s="4"/>
      <c r="E422" s="4"/>
      <c r="F422" s="4"/>
      <c r="G422" s="4"/>
      <c r="H422" s="4"/>
      <c r="I422" s="1"/>
      <c r="J422" s="1"/>
      <c r="K422" s="1"/>
      <c r="L422" s="1"/>
      <c r="M422" s="1"/>
      <c r="N422" s="1"/>
      <c r="O422" s="1"/>
      <c r="P422" s="1"/>
    </row>
    <row r="423" ht="12.75">
      <c r="A423" s="2"/>
      <c r="B423" s="3"/>
      <c r="C423" s="4"/>
      <c r="D423" s="4"/>
      <c r="E423" s="4"/>
      <c r="F423" s="4"/>
      <c r="G423" s="4"/>
      <c r="H423" s="4"/>
      <c r="I423" s="1"/>
      <c r="J423" s="1"/>
      <c r="K423" s="1"/>
      <c r="L423" s="1"/>
      <c r="M423" s="1"/>
      <c r="N423" s="1"/>
      <c r="O423" s="1"/>
      <c r="P423" s="1"/>
    </row>
    <row r="424" ht="12.75">
      <c r="A424" s="2"/>
      <c r="B424" s="3"/>
      <c r="C424" s="4"/>
      <c r="D424" s="4"/>
      <c r="E424" s="4"/>
      <c r="F424" s="4"/>
      <c r="G424" s="4"/>
      <c r="H424" s="4"/>
      <c r="I424" s="1"/>
      <c r="J424" s="1"/>
      <c r="K424" s="1"/>
      <c r="L424" s="1"/>
      <c r="M424" s="1"/>
      <c r="N424" s="1"/>
      <c r="O424" s="1"/>
      <c r="P424" s="1"/>
    </row>
    <row r="425" ht="12.75">
      <c r="A425" s="2"/>
      <c r="B425" s="3"/>
      <c r="C425" s="4"/>
      <c r="D425" s="4"/>
      <c r="E425" s="4"/>
      <c r="F425" s="4"/>
      <c r="G425" s="4"/>
      <c r="H425" s="4"/>
      <c r="I425" s="1"/>
      <c r="J425" s="1"/>
      <c r="K425" s="1"/>
      <c r="L425" s="1"/>
      <c r="M425" s="1"/>
      <c r="N425" s="1"/>
      <c r="O425" s="1"/>
      <c r="P425" s="1"/>
    </row>
    <row r="426" ht="12.75">
      <c r="A426" s="2"/>
      <c r="B426" s="3"/>
      <c r="C426" s="4"/>
      <c r="D426" s="4"/>
      <c r="E426" s="4"/>
      <c r="F426" s="4"/>
      <c r="G426" s="4"/>
      <c r="H426" s="4"/>
      <c r="I426" s="1"/>
      <c r="J426" s="1"/>
      <c r="K426" s="1"/>
      <c r="L426" s="1"/>
      <c r="M426" s="1"/>
      <c r="N426" s="1"/>
      <c r="O426" s="1"/>
      <c r="P426" s="1"/>
    </row>
    <row r="427" ht="12.75">
      <c r="A427" s="2"/>
      <c r="B427" s="3"/>
      <c r="C427" s="4"/>
      <c r="D427" s="4"/>
      <c r="E427" s="4"/>
      <c r="F427" s="4"/>
      <c r="G427" s="4"/>
      <c r="H427" s="4"/>
      <c r="I427" s="1"/>
      <c r="J427" s="1"/>
      <c r="K427" s="1"/>
      <c r="L427" s="1"/>
      <c r="M427" s="1"/>
      <c r="N427" s="1"/>
      <c r="O427" s="1"/>
      <c r="P427" s="1"/>
    </row>
    <row r="428" ht="12.75">
      <c r="A428" s="2"/>
      <c r="B428" s="3"/>
      <c r="C428" s="4"/>
      <c r="D428" s="4"/>
      <c r="E428" s="4"/>
      <c r="F428" s="4"/>
      <c r="G428" s="4"/>
      <c r="H428" s="4"/>
      <c r="I428" s="1"/>
      <c r="J428" s="1"/>
      <c r="K428" s="1"/>
      <c r="L428" s="1"/>
      <c r="M428" s="1"/>
      <c r="N428" s="1"/>
      <c r="O428" s="1"/>
      <c r="P428" s="1"/>
    </row>
    <row r="429" ht="12.75">
      <c r="A429" s="2"/>
      <c r="B429" s="3"/>
      <c r="C429" s="4"/>
      <c r="D429" s="4"/>
      <c r="E429" s="4"/>
      <c r="F429" s="4"/>
      <c r="G429" s="4"/>
      <c r="H429" s="4"/>
      <c r="I429" s="1"/>
      <c r="J429" s="1"/>
      <c r="K429" s="1"/>
      <c r="L429" s="1"/>
      <c r="M429" s="1"/>
      <c r="N429" s="1"/>
      <c r="O429" s="1"/>
      <c r="P429" s="1"/>
    </row>
    <row r="430" ht="12.75">
      <c r="A430" s="2"/>
      <c r="B430" s="3"/>
      <c r="C430" s="4"/>
      <c r="D430" s="4"/>
      <c r="E430" s="4"/>
      <c r="F430" s="4"/>
      <c r="G430" s="4"/>
      <c r="H430" s="4"/>
      <c r="I430" s="1"/>
      <c r="J430" s="1"/>
      <c r="K430" s="1"/>
      <c r="L430" s="1"/>
      <c r="M430" s="1"/>
      <c r="N430" s="1"/>
      <c r="O430" s="1"/>
      <c r="P430" s="1"/>
    </row>
    <row r="431" ht="12.75">
      <c r="A431" s="2"/>
      <c r="B431" s="3"/>
      <c r="C431" s="4"/>
      <c r="D431" s="4"/>
      <c r="E431" s="4"/>
      <c r="F431" s="4"/>
      <c r="G431" s="4"/>
      <c r="H431" s="4"/>
      <c r="I431" s="1"/>
      <c r="J431" s="1"/>
      <c r="K431" s="1"/>
      <c r="L431" s="1"/>
      <c r="M431" s="1"/>
      <c r="N431" s="1"/>
      <c r="O431" s="1"/>
      <c r="P431" s="1"/>
    </row>
    <row r="432" ht="12.75">
      <c r="A432" s="2"/>
      <c r="B432" s="3"/>
      <c r="C432" s="4"/>
      <c r="D432" s="4"/>
      <c r="E432" s="4"/>
      <c r="F432" s="4"/>
      <c r="G432" s="4"/>
      <c r="H432" s="4"/>
      <c r="I432" s="1"/>
      <c r="J432" s="1"/>
      <c r="K432" s="1"/>
      <c r="L432" s="1"/>
      <c r="M432" s="1"/>
      <c r="N432" s="1"/>
      <c r="O432" s="1"/>
      <c r="P432" s="1"/>
    </row>
    <row r="433" ht="12.75">
      <c r="A433" s="2"/>
      <c r="B433" s="3"/>
      <c r="C433" s="4"/>
      <c r="D433" s="4"/>
      <c r="E433" s="4"/>
      <c r="F433" s="4"/>
      <c r="G433" s="4"/>
      <c r="H433" s="4"/>
      <c r="I433" s="1"/>
      <c r="J433" s="1"/>
      <c r="K433" s="1"/>
      <c r="L433" s="1"/>
      <c r="M433" s="1"/>
      <c r="N433" s="1"/>
      <c r="O433" s="1"/>
      <c r="P433" s="1"/>
    </row>
    <row r="434" ht="12.75">
      <c r="A434" s="2"/>
      <c r="B434" s="3"/>
      <c r="C434" s="4"/>
      <c r="D434" s="4"/>
      <c r="E434" s="4"/>
      <c r="F434" s="4"/>
      <c r="G434" s="4"/>
      <c r="H434" s="4"/>
      <c r="I434" s="1"/>
      <c r="J434" s="1"/>
      <c r="K434" s="1"/>
      <c r="L434" s="1"/>
      <c r="M434" s="1"/>
      <c r="N434" s="1"/>
      <c r="O434" s="1"/>
      <c r="P434" s="1"/>
    </row>
    <row r="435" ht="12.75">
      <c r="A435" s="2"/>
      <c r="B435" s="3"/>
      <c r="C435" s="4"/>
      <c r="D435" s="4"/>
      <c r="E435" s="4"/>
      <c r="F435" s="4"/>
      <c r="G435" s="4"/>
      <c r="H435" s="4"/>
      <c r="I435" s="1"/>
      <c r="J435" s="1"/>
      <c r="K435" s="1"/>
      <c r="L435" s="1"/>
      <c r="M435" s="1"/>
      <c r="N435" s="1"/>
      <c r="O435" s="1"/>
      <c r="P435" s="1"/>
    </row>
    <row r="436" ht="12.75">
      <c r="A436" s="2"/>
      <c r="B436" s="3"/>
      <c r="C436" s="4"/>
      <c r="D436" s="4"/>
      <c r="E436" s="4"/>
      <c r="F436" s="4"/>
      <c r="G436" s="4"/>
      <c r="H436" s="4"/>
      <c r="I436" s="1"/>
      <c r="J436" s="1"/>
      <c r="K436" s="1"/>
      <c r="L436" s="1"/>
      <c r="M436" s="1"/>
      <c r="N436" s="1"/>
      <c r="O436" s="1"/>
      <c r="P436" s="1"/>
    </row>
    <row r="437" ht="12.75">
      <c r="A437" s="2"/>
      <c r="B437" s="3"/>
      <c r="C437" s="4"/>
      <c r="D437" s="4"/>
      <c r="E437" s="4"/>
      <c r="F437" s="4"/>
      <c r="G437" s="4"/>
      <c r="H437" s="4"/>
      <c r="I437" s="1"/>
      <c r="J437" s="1"/>
      <c r="K437" s="1"/>
      <c r="L437" s="1"/>
      <c r="M437" s="1"/>
      <c r="N437" s="1"/>
      <c r="O437" s="1"/>
      <c r="P437" s="1"/>
    </row>
    <row r="438" ht="12.75">
      <c r="A438" s="2"/>
      <c r="B438" s="3"/>
      <c r="C438" s="4"/>
      <c r="D438" s="4"/>
      <c r="E438" s="4"/>
      <c r="F438" s="4"/>
      <c r="G438" s="4"/>
      <c r="H438" s="4"/>
      <c r="I438" s="1"/>
      <c r="J438" s="1"/>
      <c r="K438" s="1"/>
      <c r="L438" s="1"/>
      <c r="M438" s="1"/>
      <c r="N438" s="1"/>
      <c r="O438" s="1"/>
      <c r="P438" s="1"/>
    </row>
    <row r="439" ht="12.75">
      <c r="A439" s="2"/>
      <c r="B439" s="3"/>
      <c r="C439" s="4"/>
      <c r="D439" s="4"/>
      <c r="E439" s="4"/>
      <c r="F439" s="4"/>
      <c r="G439" s="4"/>
      <c r="H439" s="4"/>
      <c r="I439" s="1"/>
      <c r="J439" s="1"/>
      <c r="K439" s="1"/>
      <c r="L439" s="1"/>
      <c r="M439" s="1"/>
      <c r="N439" s="1"/>
      <c r="O439" s="1"/>
      <c r="P439" s="1"/>
    </row>
    <row r="440" ht="12.75">
      <c r="A440" s="2"/>
      <c r="B440" s="3"/>
      <c r="C440" s="4"/>
      <c r="D440" s="4"/>
      <c r="E440" s="4"/>
      <c r="F440" s="4"/>
      <c r="G440" s="4"/>
      <c r="H440" s="4"/>
      <c r="I440" s="1"/>
      <c r="J440" s="1"/>
      <c r="K440" s="1"/>
      <c r="L440" s="1"/>
      <c r="M440" s="1"/>
      <c r="N440" s="1"/>
      <c r="O440" s="1"/>
      <c r="P440" s="1"/>
    </row>
    <row r="441" ht="12.75">
      <c r="A441" s="2"/>
      <c r="B441" s="3"/>
      <c r="C441" s="4"/>
      <c r="D441" s="4"/>
      <c r="E441" s="4"/>
      <c r="F441" s="4"/>
      <c r="G441" s="4"/>
      <c r="H441" s="4"/>
      <c r="I441" s="1"/>
      <c r="J441" s="1"/>
      <c r="K441" s="1"/>
      <c r="L441" s="1"/>
      <c r="M441" s="1"/>
      <c r="N441" s="1"/>
      <c r="O441" s="1"/>
      <c r="P441" s="1"/>
    </row>
    <row r="442" ht="12.75">
      <c r="A442" s="2"/>
      <c r="B442" s="3"/>
      <c r="C442" s="4"/>
      <c r="D442" s="4"/>
      <c r="E442" s="4"/>
      <c r="F442" s="4"/>
      <c r="G442" s="4"/>
      <c r="H442" s="4"/>
      <c r="I442" s="1"/>
      <c r="J442" s="1"/>
      <c r="K442" s="1"/>
      <c r="L442" s="1"/>
      <c r="M442" s="1"/>
      <c r="N442" s="1"/>
      <c r="O442" s="1"/>
      <c r="P442" s="1"/>
    </row>
    <row r="443" ht="12.75">
      <c r="A443" s="2"/>
      <c r="B443" s="3"/>
      <c r="C443" s="4"/>
      <c r="D443" s="4"/>
      <c r="E443" s="4"/>
      <c r="F443" s="4"/>
      <c r="G443" s="4"/>
      <c r="H443" s="4"/>
      <c r="I443" s="1"/>
      <c r="J443" s="1"/>
      <c r="K443" s="1"/>
      <c r="L443" s="1"/>
      <c r="M443" s="1"/>
      <c r="N443" s="1"/>
      <c r="O443" s="1"/>
      <c r="P443" s="1"/>
    </row>
    <row r="444" ht="12.75">
      <c r="A444" s="2"/>
      <c r="B444" s="3"/>
      <c r="C444" s="4"/>
      <c r="D444" s="4"/>
      <c r="E444" s="4"/>
      <c r="F444" s="4"/>
      <c r="G444" s="4"/>
      <c r="H444" s="4"/>
      <c r="I444" s="1"/>
      <c r="J444" s="1"/>
      <c r="K444" s="1"/>
      <c r="L444" s="1"/>
      <c r="M444" s="1"/>
      <c r="N444" s="1"/>
      <c r="O444" s="1"/>
      <c r="P444" s="1"/>
    </row>
    <row r="445" ht="12.75">
      <c r="A445" s="2"/>
      <c r="B445" s="3"/>
      <c r="C445" s="4"/>
      <c r="D445" s="4"/>
      <c r="E445" s="4"/>
      <c r="F445" s="4"/>
      <c r="G445" s="4"/>
      <c r="H445" s="4"/>
      <c r="I445" s="1"/>
      <c r="J445" s="1"/>
      <c r="K445" s="1"/>
      <c r="L445" s="1"/>
      <c r="M445" s="1"/>
      <c r="N445" s="1"/>
      <c r="O445" s="1"/>
      <c r="P445" s="1"/>
    </row>
    <row r="446" ht="12.75">
      <c r="A446" s="2"/>
      <c r="B446" s="3"/>
      <c r="C446" s="4"/>
      <c r="D446" s="4"/>
      <c r="E446" s="4"/>
      <c r="F446" s="4"/>
      <c r="G446" s="4"/>
      <c r="H446" s="4"/>
      <c r="I446" s="1"/>
      <c r="J446" s="1"/>
      <c r="K446" s="1"/>
      <c r="L446" s="1"/>
      <c r="M446" s="1"/>
      <c r="N446" s="1"/>
      <c r="O446" s="1"/>
      <c r="P446" s="1"/>
    </row>
    <row r="447" ht="12.75">
      <c r="A447" s="2"/>
      <c r="B447" s="3"/>
      <c r="C447" s="4"/>
      <c r="D447" s="4"/>
      <c r="E447" s="4"/>
      <c r="F447" s="4"/>
      <c r="G447" s="4"/>
      <c r="H447" s="4"/>
      <c r="I447" s="1"/>
      <c r="J447" s="1"/>
      <c r="K447" s="1"/>
      <c r="L447" s="1"/>
      <c r="M447" s="1"/>
      <c r="N447" s="1"/>
      <c r="O447" s="1"/>
      <c r="P447" s="1"/>
    </row>
    <row r="448" ht="12.75">
      <c r="A448" s="2"/>
      <c r="B448" s="3"/>
      <c r="C448" s="4"/>
      <c r="D448" s="4"/>
      <c r="E448" s="4"/>
      <c r="F448" s="4"/>
      <c r="G448" s="4"/>
      <c r="H448" s="4"/>
      <c r="I448" s="1"/>
      <c r="J448" s="1"/>
      <c r="K448" s="1"/>
      <c r="L448" s="1"/>
      <c r="M448" s="1"/>
      <c r="N448" s="1"/>
      <c r="O448" s="1"/>
      <c r="P448" s="1"/>
    </row>
    <row r="449" ht="12.75">
      <c r="A449" s="2"/>
      <c r="B449" s="3"/>
      <c r="C449" s="4"/>
      <c r="D449" s="4"/>
      <c r="E449" s="4"/>
      <c r="F449" s="4"/>
      <c r="G449" s="4"/>
      <c r="H449" s="4"/>
      <c r="I449" s="1"/>
      <c r="J449" s="1"/>
      <c r="K449" s="1"/>
      <c r="L449" s="1"/>
      <c r="M449" s="1"/>
      <c r="N449" s="1"/>
      <c r="O449" s="1"/>
      <c r="P449" s="1"/>
    </row>
    <row r="450" ht="12.75">
      <c r="A450" s="2"/>
      <c r="B450" s="3"/>
      <c r="C450" s="4"/>
      <c r="D450" s="4"/>
      <c r="E450" s="4"/>
      <c r="F450" s="4"/>
      <c r="G450" s="4"/>
      <c r="H450" s="4"/>
      <c r="I450" s="1"/>
      <c r="J450" s="1"/>
      <c r="K450" s="1"/>
      <c r="L450" s="1"/>
      <c r="M450" s="1"/>
      <c r="N450" s="1"/>
      <c r="O450" s="1"/>
      <c r="P450" s="1"/>
    </row>
    <row r="451" ht="12.75">
      <c r="A451" s="2"/>
      <c r="B451" s="3"/>
      <c r="C451" s="4"/>
      <c r="D451" s="4"/>
      <c r="E451" s="4"/>
      <c r="F451" s="4"/>
      <c r="G451" s="4"/>
      <c r="H451" s="4"/>
      <c r="I451" s="1"/>
      <c r="J451" s="1"/>
      <c r="K451" s="1"/>
      <c r="L451" s="1"/>
      <c r="M451" s="1"/>
      <c r="N451" s="1"/>
      <c r="O451" s="1"/>
      <c r="P451" s="1"/>
    </row>
    <row r="452" ht="12.75">
      <c r="A452" s="2"/>
      <c r="B452" s="3"/>
      <c r="C452" s="4"/>
      <c r="D452" s="4"/>
      <c r="E452" s="4"/>
      <c r="F452" s="4"/>
      <c r="G452" s="4"/>
      <c r="H452" s="4"/>
      <c r="I452" s="1"/>
      <c r="J452" s="1"/>
      <c r="K452" s="1"/>
      <c r="L452" s="1"/>
      <c r="M452" s="1"/>
      <c r="N452" s="1"/>
      <c r="O452" s="1"/>
      <c r="P452" s="1"/>
    </row>
    <row r="453" ht="12.75">
      <c r="A453" s="2"/>
      <c r="B453" s="3"/>
      <c r="C453" s="4"/>
      <c r="D453" s="4"/>
      <c r="E453" s="4"/>
      <c r="F453" s="4"/>
      <c r="G453" s="4"/>
      <c r="H453" s="4"/>
      <c r="I453" s="1"/>
      <c r="J453" s="1"/>
      <c r="K453" s="1"/>
      <c r="L453" s="1"/>
      <c r="M453" s="1"/>
      <c r="N453" s="1"/>
      <c r="O453" s="1"/>
      <c r="P453" s="1"/>
    </row>
    <row r="454" ht="12.75">
      <c r="A454" s="2"/>
      <c r="B454" s="3"/>
      <c r="C454" s="4"/>
      <c r="D454" s="4"/>
      <c r="E454" s="4"/>
      <c r="F454" s="4"/>
      <c r="G454" s="4"/>
      <c r="H454" s="4"/>
      <c r="I454" s="1"/>
      <c r="J454" s="1"/>
      <c r="K454" s="1"/>
      <c r="L454" s="1"/>
      <c r="M454" s="1"/>
      <c r="N454" s="1"/>
      <c r="O454" s="1"/>
      <c r="P454" s="1"/>
    </row>
    <row r="455" ht="12.75">
      <c r="A455" s="2"/>
      <c r="B455" s="3"/>
      <c r="C455" s="4"/>
      <c r="D455" s="4"/>
      <c r="E455" s="4"/>
      <c r="F455" s="4"/>
      <c r="G455" s="4"/>
      <c r="H455" s="4"/>
      <c r="I455" s="1"/>
      <c r="J455" s="1"/>
      <c r="K455" s="1"/>
      <c r="L455" s="1"/>
      <c r="M455" s="1"/>
      <c r="N455" s="1"/>
      <c r="O455" s="1"/>
      <c r="P455" s="1"/>
    </row>
    <row r="456" ht="12.75">
      <c r="A456" s="2"/>
      <c r="B456" s="3"/>
      <c r="C456" s="4"/>
      <c r="D456" s="4"/>
      <c r="E456" s="4"/>
      <c r="F456" s="4"/>
      <c r="G456" s="4"/>
      <c r="H456" s="4"/>
      <c r="I456" s="1"/>
      <c r="J456" s="1"/>
      <c r="K456" s="1"/>
      <c r="L456" s="1"/>
      <c r="M456" s="1"/>
      <c r="N456" s="1"/>
      <c r="O456" s="1"/>
      <c r="P456" s="1"/>
    </row>
    <row r="457" ht="12.75">
      <c r="A457" s="2"/>
      <c r="B457" s="3"/>
      <c r="C457" s="4"/>
      <c r="D457" s="4"/>
      <c r="E457" s="4"/>
      <c r="F457" s="4"/>
      <c r="G457" s="4"/>
      <c r="H457" s="4"/>
      <c r="I457" s="1"/>
      <c r="J457" s="1"/>
      <c r="K457" s="1"/>
      <c r="L457" s="1"/>
      <c r="M457" s="1"/>
      <c r="N457" s="1"/>
      <c r="O457" s="1"/>
      <c r="P457" s="1"/>
    </row>
    <row r="458" ht="12.75">
      <c r="A458" s="2"/>
      <c r="B458" s="3"/>
      <c r="C458" s="4"/>
      <c r="D458" s="4"/>
      <c r="E458" s="4"/>
      <c r="F458" s="4"/>
      <c r="G458" s="4"/>
      <c r="H458" s="4"/>
      <c r="I458" s="1"/>
      <c r="J458" s="1"/>
      <c r="K458" s="1"/>
      <c r="L458" s="1"/>
      <c r="M458" s="1"/>
      <c r="N458" s="1"/>
      <c r="O458" s="1"/>
      <c r="P458" s="1"/>
    </row>
    <row r="459" ht="12.75">
      <c r="A459" s="2"/>
      <c r="B459" s="3"/>
      <c r="C459" s="4"/>
      <c r="D459" s="4"/>
      <c r="E459" s="4"/>
      <c r="F459" s="4"/>
      <c r="G459" s="4"/>
      <c r="H459" s="4"/>
      <c r="I459" s="1"/>
      <c r="J459" s="1"/>
      <c r="K459" s="1"/>
      <c r="L459" s="1"/>
      <c r="M459" s="1"/>
      <c r="N459" s="1"/>
      <c r="O459" s="1"/>
      <c r="P459" s="1"/>
    </row>
    <row r="460" ht="12.75">
      <c r="A460" s="2"/>
      <c r="B460" s="3"/>
      <c r="C460" s="4"/>
      <c r="D460" s="4"/>
      <c r="E460" s="4"/>
      <c r="F460" s="4"/>
      <c r="G460" s="4"/>
      <c r="H460" s="4"/>
      <c r="I460" s="1"/>
      <c r="J460" s="1"/>
      <c r="K460" s="1"/>
      <c r="L460" s="1"/>
      <c r="M460" s="1"/>
      <c r="N460" s="1"/>
      <c r="O460" s="1"/>
      <c r="P460" s="1"/>
    </row>
    <row r="461" ht="12.75">
      <c r="A461" s="2"/>
      <c r="B461" s="3"/>
      <c r="C461" s="4"/>
      <c r="D461" s="4"/>
      <c r="E461" s="4"/>
      <c r="F461" s="4"/>
      <c r="G461" s="4"/>
      <c r="H461" s="4"/>
      <c r="I461" s="1"/>
      <c r="J461" s="1"/>
      <c r="K461" s="1"/>
      <c r="L461" s="1"/>
      <c r="M461" s="1"/>
      <c r="N461" s="1"/>
      <c r="O461" s="1"/>
      <c r="P461" s="1"/>
    </row>
    <row r="462" ht="12.75">
      <c r="A462" s="2"/>
      <c r="B462" s="3"/>
      <c r="C462" s="4"/>
      <c r="D462" s="4"/>
      <c r="E462" s="4"/>
      <c r="F462" s="4"/>
      <c r="G462" s="4"/>
      <c r="H462" s="4"/>
      <c r="I462" s="1"/>
      <c r="J462" s="1"/>
      <c r="K462" s="1"/>
      <c r="L462" s="1"/>
      <c r="M462" s="1"/>
      <c r="N462" s="1"/>
      <c r="O462" s="1"/>
      <c r="P462" s="1"/>
    </row>
    <row r="463" ht="12.75">
      <c r="A463" s="2"/>
      <c r="B463" s="3"/>
      <c r="C463" s="4"/>
      <c r="D463" s="4"/>
      <c r="E463" s="4"/>
      <c r="F463" s="4"/>
      <c r="G463" s="4"/>
      <c r="H463" s="4"/>
      <c r="I463" s="1"/>
      <c r="J463" s="1"/>
      <c r="K463" s="1"/>
      <c r="L463" s="1"/>
      <c r="M463" s="1"/>
      <c r="N463" s="1"/>
      <c r="O463" s="1"/>
      <c r="P463" s="1"/>
    </row>
    <row r="464" ht="12.75">
      <c r="A464" s="2"/>
      <c r="B464" s="3"/>
      <c r="C464" s="4"/>
      <c r="D464" s="4"/>
      <c r="E464" s="4"/>
      <c r="F464" s="4"/>
      <c r="G464" s="4"/>
      <c r="H464" s="4"/>
      <c r="I464" s="1"/>
      <c r="J464" s="1"/>
      <c r="K464" s="1"/>
      <c r="L464" s="1"/>
      <c r="M464" s="1"/>
      <c r="N464" s="1"/>
      <c r="O464" s="1"/>
      <c r="P464" s="1"/>
    </row>
    <row r="465" ht="12.75">
      <c r="A465" s="2"/>
      <c r="B465" s="3"/>
      <c r="C465" s="4"/>
      <c r="D465" s="4"/>
      <c r="E465" s="4"/>
      <c r="F465" s="4"/>
      <c r="G465" s="4"/>
      <c r="H465" s="4"/>
      <c r="I465" s="1"/>
      <c r="J465" s="1"/>
      <c r="K465" s="1"/>
      <c r="L465" s="1"/>
      <c r="M465" s="1"/>
      <c r="N465" s="1"/>
      <c r="O465" s="1"/>
      <c r="P465" s="1"/>
    </row>
    <row r="466" ht="12.75">
      <c r="A466" s="2"/>
      <c r="B466" s="3"/>
      <c r="C466" s="4"/>
      <c r="D466" s="4"/>
      <c r="E466" s="4"/>
      <c r="F466" s="4"/>
      <c r="G466" s="4"/>
      <c r="H466" s="4"/>
      <c r="I466" s="1"/>
      <c r="J466" s="1"/>
      <c r="K466" s="1"/>
      <c r="L466" s="1"/>
      <c r="M466" s="1"/>
      <c r="N466" s="1"/>
      <c r="O466" s="1"/>
      <c r="P466" s="1"/>
    </row>
    <row r="467" ht="12.75">
      <c r="A467" s="2"/>
      <c r="B467" s="3"/>
      <c r="C467" s="4"/>
      <c r="D467" s="4"/>
      <c r="E467" s="4"/>
      <c r="F467" s="4"/>
      <c r="G467" s="4"/>
      <c r="H467" s="4"/>
      <c r="I467" s="1"/>
      <c r="J467" s="1"/>
      <c r="K467" s="1"/>
      <c r="L467" s="1"/>
      <c r="M467" s="1"/>
      <c r="N467" s="1"/>
      <c r="O467" s="1"/>
      <c r="P467" s="1"/>
    </row>
    <row r="468" ht="12.75">
      <c r="A468" s="2"/>
      <c r="B468" s="3"/>
      <c r="C468" s="4"/>
      <c r="D468" s="4"/>
      <c r="E468" s="4"/>
      <c r="F468" s="4"/>
      <c r="G468" s="4"/>
      <c r="H468" s="4"/>
      <c r="I468" s="1"/>
      <c r="J468" s="1"/>
      <c r="K468" s="1"/>
      <c r="L468" s="1"/>
      <c r="M468" s="1"/>
      <c r="N468" s="1"/>
      <c r="O468" s="1"/>
      <c r="P468" s="1"/>
    </row>
    <row r="469" ht="12.75">
      <c r="A469" s="2"/>
      <c r="B469" s="3"/>
      <c r="C469" s="4"/>
      <c r="D469" s="4"/>
      <c r="E469" s="4"/>
      <c r="F469" s="4"/>
      <c r="G469" s="4"/>
      <c r="H469" s="4"/>
      <c r="I469" s="1"/>
      <c r="J469" s="1"/>
      <c r="K469" s="1"/>
      <c r="L469" s="1"/>
      <c r="M469" s="1"/>
      <c r="N469" s="1"/>
      <c r="O469" s="1"/>
      <c r="P469" s="1"/>
    </row>
    <row r="470" ht="12.75">
      <c r="A470" s="2"/>
      <c r="B470" s="3"/>
      <c r="C470" s="4"/>
      <c r="D470" s="4"/>
      <c r="E470" s="4"/>
      <c r="F470" s="4"/>
      <c r="G470" s="4"/>
      <c r="H470" s="4"/>
      <c r="I470" s="1"/>
      <c r="J470" s="1"/>
      <c r="K470" s="1"/>
      <c r="L470" s="1"/>
      <c r="M470" s="1"/>
      <c r="N470" s="1"/>
      <c r="O470" s="1"/>
      <c r="P470" s="1"/>
    </row>
    <row r="471" ht="12.75">
      <c r="A471" s="2"/>
      <c r="B471" s="3"/>
      <c r="C471" s="4"/>
      <c r="D471" s="4"/>
      <c r="E471" s="4"/>
      <c r="F471" s="4"/>
      <c r="G471" s="4"/>
      <c r="H471" s="4"/>
      <c r="I471" s="1"/>
      <c r="J471" s="1"/>
      <c r="K471" s="1"/>
      <c r="L471" s="1"/>
      <c r="M471" s="1"/>
      <c r="N471" s="1"/>
      <c r="O471" s="1"/>
      <c r="P471" s="1"/>
    </row>
    <row r="472" ht="12.75">
      <c r="A472" s="2"/>
      <c r="B472" s="3"/>
      <c r="C472" s="4"/>
      <c r="D472" s="4"/>
      <c r="E472" s="4"/>
      <c r="F472" s="4"/>
      <c r="G472" s="4"/>
      <c r="H472" s="4"/>
      <c r="I472" s="1"/>
      <c r="J472" s="1"/>
      <c r="K472" s="1"/>
      <c r="L472" s="1"/>
      <c r="M472" s="1"/>
      <c r="N472" s="1"/>
      <c r="O472" s="1"/>
      <c r="P472" s="1"/>
    </row>
    <row r="473" ht="12.75">
      <c r="A473" s="2"/>
      <c r="B473" s="3"/>
      <c r="C473" s="4"/>
      <c r="D473" s="4"/>
      <c r="E473" s="4"/>
      <c r="F473" s="4"/>
      <c r="G473" s="4"/>
      <c r="H473" s="4"/>
      <c r="I473" s="1"/>
      <c r="J473" s="1"/>
      <c r="K473" s="1"/>
      <c r="L473" s="1"/>
      <c r="M473" s="1"/>
      <c r="N473" s="1"/>
      <c r="O473" s="1"/>
      <c r="P473" s="1"/>
    </row>
    <row r="474" ht="12.75">
      <c r="A474" s="2"/>
      <c r="B474" s="3"/>
      <c r="C474" s="4"/>
      <c r="D474" s="4"/>
      <c r="E474" s="4"/>
      <c r="F474" s="4"/>
      <c r="G474" s="4"/>
      <c r="H474" s="4"/>
      <c r="I474" s="1"/>
      <c r="J474" s="1"/>
      <c r="K474" s="1"/>
      <c r="L474" s="1"/>
      <c r="M474" s="1"/>
      <c r="N474" s="1"/>
      <c r="O474" s="1"/>
      <c r="P474" s="1"/>
    </row>
    <row r="475" ht="12.75">
      <c r="A475" s="2"/>
      <c r="B475" s="3"/>
      <c r="C475" s="4"/>
      <c r="D475" s="4"/>
      <c r="E475" s="4"/>
      <c r="F475" s="4"/>
      <c r="G475" s="4"/>
      <c r="H475" s="4"/>
      <c r="I475" s="1"/>
      <c r="J475" s="1"/>
      <c r="K475" s="1"/>
      <c r="L475" s="1"/>
      <c r="M475" s="1"/>
      <c r="N475" s="1"/>
      <c r="O475" s="1"/>
      <c r="P475" s="1"/>
    </row>
    <row r="476" ht="12.75">
      <c r="A476" s="2"/>
      <c r="B476" s="3"/>
      <c r="C476" s="4"/>
      <c r="D476" s="4"/>
      <c r="E476" s="4"/>
      <c r="F476" s="4"/>
      <c r="G476" s="4"/>
      <c r="H476" s="4"/>
      <c r="I476" s="1"/>
      <c r="J476" s="1"/>
      <c r="K476" s="1"/>
      <c r="L476" s="1"/>
      <c r="M476" s="1"/>
      <c r="N476" s="1"/>
      <c r="O476" s="1"/>
      <c r="P476" s="1"/>
    </row>
    <row r="477" ht="12.75">
      <c r="A477" s="2"/>
      <c r="B477" s="3"/>
      <c r="C477" s="4"/>
      <c r="D477" s="4"/>
      <c r="E477" s="4"/>
      <c r="F477" s="4"/>
      <c r="G477" s="4"/>
      <c r="H477" s="4"/>
      <c r="I477" s="1"/>
      <c r="J477" s="1"/>
      <c r="K477" s="1"/>
      <c r="L477" s="1"/>
      <c r="M477" s="1"/>
      <c r="N477" s="1"/>
      <c r="O477" s="1"/>
      <c r="P477" s="1"/>
    </row>
    <row r="478" ht="12.75">
      <c r="A478" s="2"/>
      <c r="B478" s="3"/>
      <c r="C478" s="4"/>
      <c r="D478" s="4"/>
      <c r="E478" s="4"/>
      <c r="F478" s="4"/>
      <c r="G478" s="4"/>
      <c r="H478" s="4"/>
      <c r="I478" s="1"/>
      <c r="J478" s="1"/>
      <c r="K478" s="1"/>
      <c r="L478" s="1"/>
      <c r="M478" s="1"/>
      <c r="N478" s="1"/>
      <c r="O478" s="1"/>
      <c r="P478" s="1"/>
    </row>
    <row r="479" ht="12.75">
      <c r="A479" s="2"/>
      <c r="B479" s="3"/>
      <c r="C479" s="4"/>
      <c r="D479" s="4"/>
      <c r="E479" s="4"/>
      <c r="F479" s="4"/>
      <c r="G479" s="4"/>
      <c r="H479" s="4"/>
      <c r="I479" s="1"/>
      <c r="J479" s="1"/>
      <c r="K479" s="1"/>
      <c r="L479" s="1"/>
      <c r="M479" s="1"/>
      <c r="N479" s="1"/>
      <c r="O479" s="1"/>
      <c r="P479" s="1"/>
    </row>
    <row r="480" ht="12.75">
      <c r="A480" s="2"/>
      <c r="B480" s="3"/>
      <c r="C480" s="4"/>
      <c r="D480" s="4"/>
      <c r="E480" s="4"/>
      <c r="F480" s="4"/>
      <c r="G480" s="4"/>
      <c r="H480" s="4"/>
      <c r="I480" s="1"/>
      <c r="J480" s="1"/>
      <c r="K480" s="1"/>
      <c r="L480" s="1"/>
      <c r="M480" s="1"/>
      <c r="N480" s="1"/>
      <c r="O480" s="1"/>
      <c r="P480" s="1"/>
    </row>
    <row r="481" ht="12.75">
      <c r="A481" s="2"/>
      <c r="B481" s="3"/>
      <c r="C481" s="4"/>
      <c r="D481" s="4"/>
      <c r="E481" s="4"/>
      <c r="F481" s="4"/>
      <c r="G481" s="4"/>
      <c r="H481" s="4"/>
      <c r="I481" s="1"/>
      <c r="J481" s="1"/>
      <c r="K481" s="1"/>
      <c r="L481" s="1"/>
      <c r="M481" s="1"/>
      <c r="N481" s="1"/>
      <c r="O481" s="1"/>
      <c r="P481" s="1"/>
    </row>
    <row r="482" ht="12.75">
      <c r="A482" s="2"/>
      <c r="B482" s="3"/>
      <c r="C482" s="4"/>
      <c r="D482" s="4"/>
      <c r="E482" s="4"/>
      <c r="F482" s="4"/>
      <c r="G482" s="4"/>
      <c r="H482" s="4"/>
      <c r="I482" s="1"/>
      <c r="J482" s="1"/>
      <c r="K482" s="1"/>
      <c r="L482" s="1"/>
      <c r="M482" s="1"/>
      <c r="N482" s="1"/>
      <c r="O482" s="1"/>
      <c r="P482" s="1"/>
    </row>
    <row r="483" ht="12.75">
      <c r="A483" s="2"/>
      <c r="B483" s="3"/>
      <c r="C483" s="4"/>
      <c r="D483" s="4"/>
      <c r="E483" s="4"/>
      <c r="F483" s="4"/>
      <c r="G483" s="4"/>
      <c r="H483" s="4"/>
      <c r="I483" s="1"/>
      <c r="J483" s="1"/>
      <c r="K483" s="1"/>
      <c r="L483" s="1"/>
      <c r="M483" s="1"/>
      <c r="N483" s="1"/>
      <c r="O483" s="1"/>
      <c r="P483" s="1"/>
    </row>
    <row r="484" ht="12.75">
      <c r="A484" s="2"/>
      <c r="B484" s="3"/>
      <c r="C484" s="4"/>
      <c r="D484" s="4"/>
      <c r="E484" s="4"/>
      <c r="F484" s="4"/>
      <c r="G484" s="4"/>
      <c r="H484" s="4"/>
      <c r="I484" s="1"/>
      <c r="J484" s="1"/>
      <c r="K484" s="1"/>
      <c r="L484" s="1"/>
      <c r="M484" s="1"/>
      <c r="N484" s="1"/>
      <c r="O484" s="1"/>
      <c r="P484" s="1"/>
    </row>
    <row r="485" ht="12.75">
      <c r="A485" s="2"/>
      <c r="B485" s="3"/>
      <c r="C485" s="4"/>
      <c r="D485" s="4"/>
      <c r="E485" s="4"/>
      <c r="F485" s="4"/>
      <c r="G485" s="4"/>
      <c r="H485" s="4"/>
      <c r="I485" s="1"/>
      <c r="J485" s="1"/>
      <c r="K485" s="1"/>
      <c r="L485" s="1"/>
      <c r="M485" s="1"/>
      <c r="N485" s="1"/>
      <c r="O485" s="1"/>
      <c r="P485" s="1"/>
    </row>
    <row r="486" ht="12.75">
      <c r="A486" s="2"/>
      <c r="B486" s="3"/>
      <c r="C486" s="4"/>
      <c r="D486" s="4"/>
      <c r="E486" s="4"/>
      <c r="F486" s="4"/>
      <c r="G486" s="4"/>
      <c r="H486" s="4"/>
      <c r="I486" s="1"/>
      <c r="J486" s="1"/>
      <c r="K486" s="1"/>
      <c r="L486" s="1"/>
      <c r="M486" s="1"/>
      <c r="N486" s="1"/>
      <c r="O486" s="1"/>
      <c r="P486" s="1"/>
    </row>
    <row r="487" ht="12.75">
      <c r="A487" s="2"/>
      <c r="B487" s="3"/>
      <c r="C487" s="4"/>
      <c r="D487" s="4"/>
      <c r="E487" s="4"/>
      <c r="F487" s="4"/>
      <c r="G487" s="4"/>
      <c r="H487" s="4"/>
      <c r="I487" s="1"/>
      <c r="J487" s="1"/>
      <c r="K487" s="1"/>
      <c r="L487" s="1"/>
      <c r="M487" s="1"/>
      <c r="N487" s="1"/>
      <c r="O487" s="1"/>
      <c r="P487" s="1"/>
    </row>
    <row r="488" ht="12.75">
      <c r="A488" s="2"/>
      <c r="B488" s="3"/>
      <c r="C488" s="4"/>
      <c r="D488" s="4"/>
      <c r="E488" s="4"/>
      <c r="F488" s="4"/>
      <c r="G488" s="4"/>
      <c r="H488" s="4"/>
      <c r="I488" s="1"/>
      <c r="J488" s="1"/>
      <c r="K488" s="1"/>
      <c r="L488" s="1"/>
      <c r="M488" s="1"/>
      <c r="N488" s="1"/>
      <c r="O488" s="1"/>
      <c r="P488" s="1"/>
    </row>
    <row r="489" ht="12.75">
      <c r="A489" s="2"/>
      <c r="B489" s="3"/>
      <c r="C489" s="4"/>
      <c r="D489" s="4"/>
      <c r="E489" s="4"/>
      <c r="F489" s="4"/>
      <c r="G489" s="4"/>
      <c r="H489" s="4"/>
      <c r="I489" s="1"/>
      <c r="J489" s="1"/>
      <c r="K489" s="1"/>
      <c r="L489" s="1"/>
      <c r="M489" s="1"/>
      <c r="N489" s="1"/>
      <c r="O489" s="1"/>
      <c r="P489" s="1"/>
    </row>
    <row r="490" ht="12.75">
      <c r="A490" s="2"/>
      <c r="B490" s="3"/>
      <c r="C490" s="4"/>
      <c r="D490" s="4"/>
      <c r="E490" s="4"/>
      <c r="F490" s="4"/>
      <c r="G490" s="4"/>
      <c r="H490" s="4"/>
      <c r="I490" s="1"/>
      <c r="J490" s="1"/>
      <c r="K490" s="1"/>
      <c r="L490" s="1"/>
      <c r="M490" s="1"/>
      <c r="N490" s="1"/>
      <c r="O490" s="1"/>
      <c r="P490" s="1"/>
    </row>
    <row r="491" ht="12.75">
      <c r="A491" s="2"/>
      <c r="B491" s="3"/>
      <c r="C491" s="4"/>
      <c r="D491" s="4"/>
      <c r="E491" s="4"/>
      <c r="F491" s="4"/>
      <c r="G491" s="4"/>
      <c r="H491" s="4"/>
      <c r="I491" s="1"/>
      <c r="J491" s="1"/>
      <c r="K491" s="1"/>
      <c r="L491" s="1"/>
      <c r="M491" s="1"/>
      <c r="N491" s="1"/>
      <c r="O491" s="1"/>
      <c r="P491" s="1"/>
    </row>
    <row r="492" ht="12.75">
      <c r="A492" s="2"/>
      <c r="B492" s="3"/>
      <c r="C492" s="4"/>
      <c r="D492" s="4"/>
      <c r="E492" s="4"/>
      <c r="F492" s="4"/>
      <c r="G492" s="4"/>
      <c r="H492" s="4"/>
      <c r="I492" s="1"/>
      <c r="J492" s="1"/>
      <c r="K492" s="1"/>
      <c r="L492" s="1"/>
      <c r="M492" s="1"/>
      <c r="N492" s="1"/>
      <c r="O492" s="1"/>
      <c r="P492" s="1"/>
    </row>
    <row r="493" ht="12.75">
      <c r="A493" s="2"/>
      <c r="B493" s="3"/>
      <c r="C493" s="4"/>
      <c r="D493" s="4"/>
      <c r="E493" s="4"/>
      <c r="F493" s="4"/>
      <c r="G493" s="4"/>
      <c r="H493" s="4"/>
      <c r="I493" s="1"/>
      <c r="J493" s="1"/>
      <c r="K493" s="1"/>
      <c r="L493" s="1"/>
      <c r="M493" s="1"/>
      <c r="N493" s="1"/>
      <c r="O493" s="1"/>
      <c r="P493" s="1"/>
    </row>
    <row r="494" ht="12.75">
      <c r="A494" s="2"/>
      <c r="B494" s="3"/>
      <c r="C494" s="4"/>
      <c r="D494" s="4"/>
      <c r="E494" s="4"/>
      <c r="F494" s="4"/>
      <c r="G494" s="4"/>
      <c r="H494" s="4"/>
      <c r="I494" s="1"/>
      <c r="J494" s="1"/>
      <c r="K494" s="1"/>
      <c r="L494" s="1"/>
      <c r="M494" s="1"/>
      <c r="N494" s="1"/>
      <c r="O494" s="1"/>
      <c r="P494" s="1"/>
    </row>
    <row r="495" ht="12.75">
      <c r="A495" s="2"/>
      <c r="B495" s="3"/>
      <c r="C495" s="4"/>
      <c r="D495" s="4"/>
      <c r="E495" s="4"/>
      <c r="F495" s="4"/>
      <c r="G495" s="4"/>
      <c r="H495" s="4"/>
      <c r="I495" s="1"/>
      <c r="J495" s="1"/>
      <c r="K495" s="1"/>
      <c r="L495" s="1"/>
      <c r="M495" s="1"/>
      <c r="N495" s="1"/>
      <c r="O495" s="1"/>
      <c r="P495" s="1"/>
    </row>
    <row r="496" ht="12.75">
      <c r="A496" s="2"/>
      <c r="B496" s="3"/>
      <c r="C496" s="4"/>
      <c r="D496" s="4"/>
      <c r="E496" s="4"/>
      <c r="F496" s="4"/>
      <c r="G496" s="4"/>
      <c r="H496" s="4"/>
      <c r="I496" s="1"/>
      <c r="J496" s="1"/>
      <c r="K496" s="1"/>
      <c r="L496" s="1"/>
      <c r="M496" s="1"/>
      <c r="N496" s="1"/>
      <c r="O496" s="1"/>
      <c r="P496" s="1"/>
    </row>
    <row r="497" ht="12.75">
      <c r="A497" s="2"/>
      <c r="B497" s="3"/>
      <c r="C497" s="4"/>
      <c r="D497" s="4"/>
      <c r="E497" s="4"/>
      <c r="F497" s="4"/>
      <c r="G497" s="4"/>
      <c r="H497" s="4"/>
      <c r="I497" s="1"/>
      <c r="J497" s="1"/>
      <c r="K497" s="1"/>
      <c r="L497" s="1"/>
      <c r="M497" s="1"/>
      <c r="N497" s="1"/>
      <c r="O497" s="1"/>
      <c r="P497" s="1"/>
    </row>
    <row r="498" ht="12.75">
      <c r="A498" s="2"/>
      <c r="B498" s="3"/>
      <c r="C498" s="4"/>
      <c r="D498" s="4"/>
      <c r="E498" s="4"/>
      <c r="F498" s="4"/>
      <c r="G498" s="4"/>
      <c r="H498" s="4"/>
      <c r="I498" s="1"/>
      <c r="J498" s="1"/>
      <c r="K498" s="1"/>
      <c r="L498" s="1"/>
      <c r="M498" s="1"/>
      <c r="N498" s="1"/>
      <c r="O498" s="1"/>
      <c r="P498" s="1"/>
    </row>
    <row r="499" ht="12.75">
      <c r="A499" s="2"/>
      <c r="B499" s="3"/>
      <c r="C499" s="4"/>
      <c r="D499" s="4"/>
      <c r="E499" s="4"/>
      <c r="F499" s="4"/>
      <c r="G499" s="4"/>
      <c r="H499" s="4"/>
      <c r="I499" s="1"/>
      <c r="J499" s="1"/>
      <c r="K499" s="1"/>
      <c r="L499" s="1"/>
      <c r="M499" s="1"/>
      <c r="N499" s="1"/>
      <c r="O499" s="1"/>
      <c r="P499" s="1"/>
    </row>
    <row r="500" ht="12.75">
      <c r="A500" s="2"/>
      <c r="B500" s="3"/>
      <c r="C500" s="4"/>
      <c r="D500" s="4"/>
      <c r="E500" s="4"/>
      <c r="F500" s="4"/>
      <c r="G500" s="4"/>
      <c r="H500" s="4"/>
      <c r="I500" s="1"/>
      <c r="J500" s="1"/>
      <c r="K500" s="1"/>
      <c r="L500" s="1"/>
      <c r="M500" s="1"/>
      <c r="N500" s="1"/>
      <c r="O500" s="1"/>
      <c r="P500" s="1"/>
    </row>
    <row r="501" ht="12.75">
      <c r="A501" s="2"/>
      <c r="B501" s="3"/>
      <c r="C501" s="4"/>
      <c r="D501" s="4"/>
      <c r="E501" s="4"/>
      <c r="F501" s="4"/>
      <c r="G501" s="4"/>
      <c r="H501" s="4"/>
      <c r="I501" s="1"/>
      <c r="J501" s="1"/>
      <c r="K501" s="1"/>
      <c r="L501" s="1"/>
      <c r="M501" s="1"/>
      <c r="N501" s="1"/>
      <c r="O501" s="1"/>
      <c r="P501" s="1"/>
    </row>
    <row r="502" ht="12.75">
      <c r="A502" s="2"/>
      <c r="B502" s="3"/>
      <c r="C502" s="4"/>
      <c r="D502" s="4"/>
      <c r="E502" s="4"/>
      <c r="F502" s="4"/>
      <c r="G502" s="4"/>
      <c r="H502" s="4"/>
      <c r="I502" s="1"/>
      <c r="J502" s="1"/>
      <c r="K502" s="1"/>
      <c r="L502" s="1"/>
      <c r="M502" s="1"/>
      <c r="N502" s="1"/>
      <c r="O502" s="1"/>
      <c r="P502" s="1"/>
    </row>
    <row r="503" ht="12.75">
      <c r="A503" s="2"/>
      <c r="B503" s="3"/>
      <c r="C503" s="4"/>
      <c r="D503" s="4"/>
      <c r="E503" s="4"/>
      <c r="F503" s="4"/>
      <c r="G503" s="4"/>
      <c r="H503" s="4"/>
      <c r="I503" s="1"/>
      <c r="J503" s="1"/>
      <c r="K503" s="1"/>
      <c r="L503" s="1"/>
      <c r="M503" s="1"/>
      <c r="N503" s="1"/>
      <c r="O503" s="1"/>
      <c r="P503" s="1"/>
    </row>
    <row r="504" ht="12.75">
      <c r="A504" s="2"/>
      <c r="B504" s="3"/>
      <c r="C504" s="4"/>
      <c r="D504" s="4"/>
      <c r="E504" s="4"/>
      <c r="F504" s="4"/>
      <c r="G504" s="4"/>
      <c r="H504" s="4"/>
      <c r="I504" s="1"/>
      <c r="J504" s="1"/>
      <c r="K504" s="1"/>
      <c r="L504" s="1"/>
      <c r="M504" s="1"/>
      <c r="N504" s="1"/>
      <c r="O504" s="1"/>
      <c r="P504" s="1"/>
    </row>
    <row r="505" ht="12.75">
      <c r="A505" s="2"/>
      <c r="B505" s="3"/>
      <c r="C505" s="4"/>
      <c r="D505" s="4"/>
      <c r="E505" s="4"/>
      <c r="F505" s="4"/>
      <c r="G505" s="4"/>
      <c r="H505" s="4"/>
      <c r="I505" s="1"/>
      <c r="J505" s="1"/>
      <c r="K505" s="1"/>
      <c r="L505" s="1"/>
      <c r="M505" s="1"/>
      <c r="N505" s="1"/>
      <c r="O505" s="1"/>
      <c r="P505" s="1"/>
    </row>
    <row r="506" ht="12.75">
      <c r="A506" s="2"/>
      <c r="B506" s="3"/>
      <c r="C506" s="4"/>
      <c r="D506" s="4"/>
      <c r="E506" s="4"/>
      <c r="F506" s="4"/>
      <c r="G506" s="4"/>
      <c r="H506" s="4"/>
      <c r="I506" s="1"/>
      <c r="J506" s="1"/>
      <c r="K506" s="1"/>
      <c r="L506" s="1"/>
      <c r="M506" s="1"/>
      <c r="N506" s="1"/>
      <c r="O506" s="1"/>
      <c r="P506" s="1"/>
    </row>
    <row r="507" ht="12.75">
      <c r="A507" s="2"/>
      <c r="B507" s="3"/>
      <c r="C507" s="4"/>
      <c r="D507" s="4"/>
      <c r="E507" s="4"/>
      <c r="F507" s="4"/>
      <c r="G507" s="4"/>
      <c r="H507" s="4"/>
      <c r="I507" s="1"/>
      <c r="J507" s="1"/>
      <c r="K507" s="1"/>
      <c r="L507" s="1"/>
      <c r="M507" s="1"/>
      <c r="N507" s="1"/>
      <c r="O507" s="1"/>
      <c r="P507" s="1"/>
    </row>
    <row r="508" ht="12.75">
      <c r="A508" s="2"/>
      <c r="B508" s="3"/>
      <c r="C508" s="4"/>
      <c r="D508" s="4"/>
      <c r="E508" s="4"/>
      <c r="F508" s="4"/>
      <c r="G508" s="4"/>
      <c r="H508" s="4"/>
      <c r="I508" s="1"/>
      <c r="J508" s="1"/>
      <c r="K508" s="1"/>
      <c r="L508" s="1"/>
      <c r="M508" s="1"/>
      <c r="N508" s="1"/>
      <c r="O508" s="1"/>
      <c r="P508" s="1"/>
    </row>
    <row r="509" ht="12.75">
      <c r="A509" s="2"/>
      <c r="B509" s="3"/>
      <c r="C509" s="4"/>
      <c r="D509" s="4"/>
      <c r="E509" s="4"/>
      <c r="F509" s="4"/>
      <c r="G509" s="4"/>
      <c r="H509" s="4"/>
      <c r="I509" s="1"/>
      <c r="J509" s="1"/>
      <c r="K509" s="1"/>
      <c r="L509" s="1"/>
      <c r="M509" s="1"/>
      <c r="N509" s="1"/>
      <c r="O509" s="1"/>
      <c r="P509" s="1"/>
    </row>
    <row r="510" ht="12.75">
      <c r="A510" s="2"/>
      <c r="B510" s="3"/>
      <c r="C510" s="4"/>
      <c r="D510" s="4"/>
      <c r="E510" s="4"/>
      <c r="F510" s="4"/>
      <c r="G510" s="4"/>
      <c r="H510" s="4"/>
      <c r="I510" s="1"/>
      <c r="J510" s="1"/>
      <c r="K510" s="1"/>
      <c r="L510" s="1"/>
      <c r="M510" s="1"/>
      <c r="N510" s="1"/>
      <c r="O510" s="1"/>
      <c r="P510" s="1"/>
    </row>
    <row r="511" ht="12.75">
      <c r="A511" s="2"/>
      <c r="B511" s="3"/>
      <c r="C511" s="4"/>
      <c r="D511" s="4"/>
      <c r="E511" s="4"/>
      <c r="F511" s="4"/>
      <c r="G511" s="4"/>
      <c r="H511" s="4"/>
      <c r="I511" s="1"/>
      <c r="J511" s="1"/>
      <c r="K511" s="1"/>
      <c r="L511" s="1"/>
      <c r="M511" s="1"/>
      <c r="N511" s="1"/>
      <c r="O511" s="1"/>
      <c r="P511" s="1"/>
    </row>
    <row r="512" ht="12.75">
      <c r="A512" s="2"/>
      <c r="B512" s="3"/>
      <c r="C512" s="4"/>
      <c r="D512" s="4"/>
      <c r="E512" s="4"/>
      <c r="F512" s="4"/>
      <c r="G512" s="4"/>
      <c r="H512" s="4"/>
      <c r="I512" s="1"/>
      <c r="J512" s="1"/>
      <c r="K512" s="1"/>
      <c r="L512" s="1"/>
      <c r="M512" s="1"/>
      <c r="N512" s="1"/>
      <c r="O512" s="1"/>
      <c r="P512" s="1"/>
    </row>
    <row r="513" ht="12.75">
      <c r="A513" s="2"/>
      <c r="B513" s="3"/>
      <c r="C513" s="4"/>
      <c r="D513" s="4"/>
      <c r="E513" s="4"/>
      <c r="F513" s="4"/>
      <c r="G513" s="4"/>
      <c r="H513" s="4"/>
      <c r="I513" s="1"/>
      <c r="J513" s="1"/>
      <c r="K513" s="1"/>
      <c r="L513" s="1"/>
      <c r="M513" s="1"/>
      <c r="N513" s="1"/>
      <c r="O513" s="1"/>
      <c r="P513" s="1"/>
    </row>
    <row r="514" ht="12.75">
      <c r="A514" s="2"/>
      <c r="B514" s="3"/>
      <c r="C514" s="4"/>
      <c r="D514" s="4"/>
      <c r="E514" s="4"/>
      <c r="F514" s="4"/>
      <c r="G514" s="4"/>
      <c r="H514" s="4"/>
      <c r="I514" s="1"/>
      <c r="J514" s="1"/>
      <c r="K514" s="1"/>
      <c r="L514" s="1"/>
      <c r="M514" s="1"/>
      <c r="N514" s="1"/>
      <c r="O514" s="1"/>
      <c r="P514" s="1"/>
    </row>
    <row r="515" ht="12.75">
      <c r="A515" s="2"/>
      <c r="B515" s="3"/>
      <c r="C515" s="4"/>
      <c r="D515" s="4"/>
      <c r="E515" s="4"/>
      <c r="F515" s="4"/>
      <c r="G515" s="4"/>
      <c r="H515" s="4"/>
      <c r="I515" s="1"/>
      <c r="J515" s="1"/>
      <c r="K515" s="1"/>
      <c r="L515" s="1"/>
      <c r="M515" s="1"/>
      <c r="N515" s="1"/>
      <c r="O515" s="1"/>
      <c r="P515" s="1"/>
    </row>
    <row r="516" ht="12.75">
      <c r="A516" s="2"/>
      <c r="B516" s="3"/>
      <c r="C516" s="4"/>
      <c r="D516" s="4"/>
      <c r="E516" s="4"/>
      <c r="F516" s="4"/>
      <c r="G516" s="4"/>
      <c r="H516" s="4"/>
      <c r="I516" s="1"/>
      <c r="J516" s="1"/>
      <c r="K516" s="1"/>
      <c r="L516" s="1"/>
      <c r="M516" s="1"/>
      <c r="N516" s="1"/>
      <c r="O516" s="1"/>
      <c r="P516" s="1"/>
    </row>
    <row r="517" ht="12.75">
      <c r="A517" s="2"/>
      <c r="B517" s="3"/>
      <c r="C517" s="4"/>
      <c r="D517" s="4"/>
      <c r="E517" s="4"/>
      <c r="F517" s="4"/>
      <c r="G517" s="4"/>
      <c r="H517" s="4"/>
      <c r="I517" s="1"/>
      <c r="J517" s="1"/>
      <c r="K517" s="1"/>
      <c r="L517" s="1"/>
      <c r="M517" s="1"/>
      <c r="N517" s="1"/>
      <c r="O517" s="1"/>
      <c r="P517" s="1"/>
    </row>
    <row r="518" ht="12.75">
      <c r="A518" s="2"/>
      <c r="B518" s="3"/>
      <c r="C518" s="4"/>
      <c r="D518" s="4"/>
      <c r="E518" s="4"/>
      <c r="F518" s="4"/>
      <c r="G518" s="4"/>
      <c r="H518" s="4"/>
      <c r="I518" s="1"/>
      <c r="J518" s="1"/>
      <c r="K518" s="1"/>
      <c r="L518" s="1"/>
      <c r="M518" s="1"/>
      <c r="N518" s="1"/>
      <c r="O518" s="1"/>
      <c r="P518" s="1"/>
    </row>
    <row r="519" ht="12.75">
      <c r="A519" s="2"/>
      <c r="B519" s="3"/>
      <c r="C519" s="4"/>
      <c r="D519" s="4"/>
      <c r="E519" s="4"/>
      <c r="F519" s="4"/>
      <c r="G519" s="4"/>
      <c r="H519" s="4"/>
      <c r="I519" s="1"/>
      <c r="J519" s="1"/>
      <c r="K519" s="1"/>
      <c r="L519" s="1"/>
      <c r="M519" s="1"/>
      <c r="N519" s="1"/>
      <c r="O519" s="1"/>
      <c r="P519" s="1"/>
    </row>
    <row r="520" ht="12.75">
      <c r="A520" s="2"/>
      <c r="B520" s="3"/>
      <c r="C520" s="4"/>
      <c r="D520" s="4"/>
      <c r="E520" s="4"/>
      <c r="F520" s="4"/>
      <c r="G520" s="4"/>
      <c r="H520" s="4"/>
      <c r="I520" s="1"/>
      <c r="J520" s="1"/>
      <c r="K520" s="1"/>
      <c r="L520" s="1"/>
      <c r="M520" s="1"/>
      <c r="N520" s="1"/>
      <c r="O520" s="1"/>
      <c r="P520" s="1"/>
    </row>
    <row r="521" ht="12.75">
      <c r="A521" s="2"/>
      <c r="B521" s="3"/>
      <c r="C521" s="4"/>
      <c r="D521" s="4"/>
      <c r="E521" s="4"/>
      <c r="F521" s="4"/>
      <c r="G521" s="4"/>
      <c r="H521" s="4"/>
      <c r="I521" s="1"/>
      <c r="J521" s="1"/>
      <c r="K521" s="1"/>
      <c r="L521" s="1"/>
      <c r="M521" s="1"/>
      <c r="N521" s="1"/>
      <c r="O521" s="1"/>
      <c r="P521" s="1"/>
    </row>
    <row r="522" ht="12.75">
      <c r="A522" s="2"/>
      <c r="B522" s="3"/>
      <c r="C522" s="4"/>
      <c r="D522" s="4"/>
      <c r="E522" s="4"/>
      <c r="F522" s="4"/>
      <c r="G522" s="4"/>
      <c r="H522" s="4"/>
      <c r="I522" s="1"/>
      <c r="J522" s="1"/>
      <c r="K522" s="1"/>
      <c r="L522" s="1"/>
      <c r="M522" s="1"/>
      <c r="N522" s="1"/>
      <c r="O522" s="1"/>
      <c r="P522" s="1"/>
    </row>
    <row r="523" ht="12.75">
      <c r="A523" s="2"/>
      <c r="B523" s="3"/>
      <c r="C523" s="4"/>
      <c r="D523" s="4"/>
      <c r="E523" s="4"/>
      <c r="F523" s="4"/>
      <c r="G523" s="4"/>
      <c r="H523" s="4"/>
      <c r="I523" s="1"/>
      <c r="J523" s="1"/>
      <c r="K523" s="1"/>
      <c r="L523" s="1"/>
      <c r="M523" s="1"/>
      <c r="N523" s="1"/>
      <c r="O523" s="1"/>
      <c r="P523" s="1"/>
    </row>
    <row r="524" ht="12.75">
      <c r="A524" s="2"/>
      <c r="B524" s="3"/>
      <c r="C524" s="4"/>
      <c r="D524" s="4"/>
      <c r="E524" s="4"/>
      <c r="F524" s="4"/>
      <c r="G524" s="4"/>
      <c r="H524" s="4"/>
      <c r="I524" s="1"/>
      <c r="J524" s="1"/>
      <c r="K524" s="1"/>
      <c r="L524" s="1"/>
      <c r="M524" s="1"/>
      <c r="N524" s="1"/>
      <c r="O524" s="1"/>
      <c r="P524" s="1"/>
    </row>
    <row r="525" ht="12.75">
      <c r="A525" s="2"/>
      <c r="B525" s="3"/>
      <c r="C525" s="4"/>
      <c r="D525" s="4"/>
      <c r="E525" s="4"/>
      <c r="F525" s="4"/>
      <c r="G525" s="4"/>
      <c r="H525" s="4"/>
      <c r="I525" s="1"/>
      <c r="J525" s="1"/>
      <c r="K525" s="1"/>
      <c r="L525" s="1"/>
      <c r="M525" s="1"/>
      <c r="N525" s="1"/>
      <c r="O525" s="1"/>
      <c r="P525" s="1"/>
    </row>
    <row r="526" ht="12.75">
      <c r="A526" s="2"/>
      <c r="B526" s="3"/>
      <c r="C526" s="4"/>
      <c r="D526" s="4"/>
      <c r="E526" s="4"/>
      <c r="F526" s="4"/>
      <c r="G526" s="4"/>
      <c r="H526" s="4"/>
      <c r="I526" s="1"/>
      <c r="J526" s="1"/>
      <c r="K526" s="1"/>
      <c r="L526" s="1"/>
      <c r="M526" s="1"/>
      <c r="N526" s="1"/>
      <c r="O526" s="1"/>
      <c r="P526" s="1"/>
    </row>
    <row r="527" ht="12.75">
      <c r="A527" s="2"/>
      <c r="B527" s="3"/>
      <c r="C527" s="4"/>
      <c r="D527" s="4"/>
      <c r="E527" s="4"/>
      <c r="F527" s="4"/>
      <c r="G527" s="4"/>
      <c r="H527" s="4"/>
      <c r="I527" s="1"/>
      <c r="J527" s="1"/>
      <c r="K527" s="1"/>
      <c r="L527" s="1"/>
      <c r="M527" s="1"/>
      <c r="N527" s="1"/>
      <c r="O527" s="1"/>
      <c r="P527" s="1"/>
    </row>
    <row r="528" ht="12.75">
      <c r="A528" s="2"/>
      <c r="B528" s="3"/>
      <c r="C528" s="4"/>
      <c r="D528" s="4"/>
      <c r="E528" s="4"/>
      <c r="F528" s="4"/>
      <c r="G528" s="4"/>
      <c r="H528" s="4"/>
      <c r="I528" s="1"/>
      <c r="J528" s="1"/>
      <c r="K528" s="1"/>
      <c r="L528" s="1"/>
      <c r="M528" s="1"/>
      <c r="N528" s="1"/>
      <c r="O528" s="1"/>
      <c r="P528" s="1"/>
    </row>
    <row r="529" ht="12.75">
      <c r="A529" s="2"/>
      <c r="B529" s="3"/>
      <c r="C529" s="4"/>
      <c r="D529" s="4"/>
      <c r="E529" s="4"/>
      <c r="F529" s="4"/>
      <c r="G529" s="4"/>
      <c r="H529" s="4"/>
      <c r="I529" s="1"/>
      <c r="J529" s="1"/>
      <c r="K529" s="1"/>
      <c r="L529" s="1"/>
      <c r="M529" s="1"/>
      <c r="N529" s="1"/>
      <c r="O529" s="1"/>
      <c r="P529" s="1"/>
    </row>
    <row r="530" ht="12.75">
      <c r="A530" s="2"/>
      <c r="B530" s="3"/>
      <c r="C530" s="4"/>
      <c r="D530" s="4"/>
      <c r="E530" s="4"/>
      <c r="F530" s="4"/>
      <c r="G530" s="4"/>
      <c r="H530" s="4"/>
      <c r="I530" s="1"/>
      <c r="J530" s="1"/>
      <c r="K530" s="1"/>
      <c r="L530" s="1"/>
      <c r="M530" s="1"/>
      <c r="N530" s="1"/>
      <c r="O530" s="1"/>
      <c r="P530" s="1"/>
    </row>
    <row r="531" ht="12.75">
      <c r="A531" s="2"/>
      <c r="B531" s="3"/>
      <c r="C531" s="4"/>
      <c r="D531" s="4"/>
      <c r="E531" s="4"/>
      <c r="F531" s="4"/>
      <c r="G531" s="4"/>
      <c r="H531" s="4"/>
      <c r="I531" s="1"/>
      <c r="J531" s="1"/>
      <c r="K531" s="1"/>
      <c r="L531" s="1"/>
      <c r="M531" s="1"/>
      <c r="N531" s="1"/>
      <c r="O531" s="1"/>
      <c r="P531" s="1"/>
    </row>
    <row r="532" ht="12.75">
      <c r="A532" s="2"/>
      <c r="B532" s="3"/>
      <c r="C532" s="4"/>
      <c r="D532" s="4"/>
      <c r="E532" s="4"/>
      <c r="F532" s="4"/>
      <c r="G532" s="4"/>
      <c r="H532" s="4"/>
      <c r="I532" s="1"/>
      <c r="J532" s="1"/>
      <c r="K532" s="1"/>
      <c r="L532" s="1"/>
      <c r="M532" s="1"/>
      <c r="N532" s="1"/>
      <c r="O532" s="1"/>
      <c r="P532" s="1"/>
    </row>
    <row r="533" ht="12.75">
      <c r="A533" s="2"/>
      <c r="B533" s="3"/>
      <c r="C533" s="4"/>
      <c r="D533" s="4"/>
      <c r="E533" s="4"/>
      <c r="F533" s="4"/>
      <c r="G533" s="4"/>
      <c r="H533" s="4"/>
      <c r="I533" s="1"/>
      <c r="J533" s="1"/>
      <c r="K533" s="1"/>
      <c r="L533" s="1"/>
      <c r="M533" s="1"/>
      <c r="N533" s="1"/>
      <c r="O533" s="1"/>
      <c r="P533" s="1"/>
    </row>
    <row r="534" ht="12.75">
      <c r="A534" s="2"/>
      <c r="B534" s="3"/>
      <c r="C534" s="4"/>
      <c r="D534" s="4"/>
      <c r="E534" s="4"/>
      <c r="F534" s="4"/>
      <c r="G534" s="4"/>
      <c r="H534" s="4"/>
      <c r="I534" s="1"/>
      <c r="J534" s="1"/>
      <c r="K534" s="1"/>
      <c r="L534" s="1"/>
      <c r="M534" s="1"/>
      <c r="N534" s="1"/>
      <c r="O534" s="1"/>
      <c r="P534" s="1"/>
    </row>
    <row r="535" ht="12.75">
      <c r="A535" s="2"/>
      <c r="B535" s="3"/>
      <c r="C535" s="4"/>
      <c r="D535" s="4"/>
      <c r="E535" s="4"/>
      <c r="F535" s="4"/>
      <c r="G535" s="4"/>
      <c r="H535" s="4"/>
      <c r="I535" s="1"/>
      <c r="J535" s="1"/>
      <c r="K535" s="1"/>
      <c r="L535" s="1"/>
      <c r="M535" s="1"/>
      <c r="N535" s="1"/>
      <c r="O535" s="1"/>
      <c r="P535" s="1"/>
    </row>
    <row r="536" ht="12.75">
      <c r="A536" s="2"/>
      <c r="B536" s="3"/>
      <c r="C536" s="4"/>
      <c r="D536" s="4"/>
      <c r="E536" s="4"/>
      <c r="F536" s="4"/>
      <c r="G536" s="4"/>
      <c r="H536" s="4"/>
      <c r="I536" s="1"/>
      <c r="J536" s="1"/>
      <c r="K536" s="1"/>
      <c r="L536" s="1"/>
      <c r="M536" s="1"/>
      <c r="N536" s="1"/>
      <c r="O536" s="1"/>
      <c r="P536" s="1"/>
    </row>
    <row r="537" ht="12.75">
      <c r="A537" s="2"/>
      <c r="B537" s="3"/>
      <c r="C537" s="4"/>
      <c r="D537" s="4"/>
      <c r="E537" s="4"/>
      <c r="F537" s="4"/>
      <c r="G537" s="4"/>
      <c r="H537" s="4"/>
      <c r="I537" s="1"/>
      <c r="J537" s="1"/>
      <c r="K537" s="1"/>
      <c r="L537" s="1"/>
      <c r="M537" s="1"/>
      <c r="N537" s="1"/>
      <c r="O537" s="1"/>
      <c r="P537" s="1"/>
    </row>
    <row r="538" ht="12.75">
      <c r="A538" s="2"/>
      <c r="B538" s="3"/>
      <c r="C538" s="4"/>
      <c r="D538" s="4"/>
      <c r="E538" s="4"/>
      <c r="F538" s="4"/>
      <c r="G538" s="4"/>
      <c r="H538" s="4"/>
      <c r="I538" s="1"/>
      <c r="J538" s="1"/>
      <c r="K538" s="1"/>
      <c r="L538" s="1"/>
      <c r="M538" s="1"/>
      <c r="N538" s="1"/>
      <c r="O538" s="1"/>
      <c r="P538" s="1"/>
    </row>
    <row r="539" ht="12.75">
      <c r="G539" s="4"/>
      <c r="H539" s="4"/>
      <c r="J539" s="1"/>
      <c r="K539" s="1"/>
      <c r="L539" s="1"/>
      <c r="M539" s="1"/>
      <c r="N539" s="1"/>
      <c r="O539" s="1"/>
      <c r="P539" s="1"/>
    </row>
    <row r="540" ht="12.75">
      <c r="J540" s="1"/>
      <c r="K540" s="1"/>
      <c r="L540" s="1"/>
      <c r="M540" s="1"/>
      <c r="N540" s="1"/>
      <c r="O540" s="1"/>
      <c r="P540" s="1"/>
    </row>
    <row r="541" ht="12.75">
      <c r="G541" s="4"/>
      <c r="H541" s="4"/>
      <c r="J541" s="1"/>
      <c r="K541" s="1"/>
      <c r="L541" s="1"/>
      <c r="M541" s="1"/>
      <c r="N541" s="1"/>
      <c r="O541" s="1"/>
      <c r="P541" s="1"/>
    </row>
    <row r="542" ht="12.75">
      <c r="G542" s="4"/>
      <c r="H542" s="4"/>
      <c r="J542" s="1"/>
      <c r="K542" s="1"/>
      <c r="L542" s="1"/>
      <c r="M542" s="1"/>
      <c r="N542" s="1"/>
      <c r="O542" s="1"/>
      <c r="P542" s="1"/>
    </row>
    <row r="543" ht="12.75">
      <c r="L543" s="1"/>
      <c r="O543" s="1"/>
      <c r="P543" s="1"/>
    </row>
  </sheetData>
  <mergeCells count="12">
    <mergeCell ref="A1:E1"/>
    <mergeCell ref="F1:H1"/>
    <mergeCell ref="A2:E2"/>
    <mergeCell ref="F2:H3"/>
    <mergeCell ref="A3:E3"/>
    <mergeCell ref="A4:A5"/>
    <mergeCell ref="B4:B5"/>
    <mergeCell ref="C4:C5"/>
    <mergeCell ref="D4:E4"/>
    <mergeCell ref="F4:F5"/>
    <mergeCell ref="G4:H4"/>
    <mergeCell ref="I6:I7"/>
  </mergeCells>
  <printOptions headings="0" gridLines="0" horizontalCentered="1"/>
  <pageMargins left="0.70866141732283472" right="0.70866141732283472" top="1.1417322834645671" bottom="1.1417322834645671" header="0.39370078740157477" footer="0.31496062992125984"/>
  <pageSetup paperSize="9" scale="40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&amp;L&amp;20&amp;G&amp;R&amp;"Arial,Negrito"&amp;18&amp;K244072JGLR EMPREENDIMENTOS LTDA
CNPJ: 21.841.302/0001-62&amp;"Arial,Normal"
&amp;10 </oddHeader>
    <oddFooter>&amp;C&amp;"Arial,Negrito"&amp;14&amp;K244072_____________________________________________________________________________
Telefone: (79) 99157-0146 – E-mail: jglrempreendimentos@gmail.com
Av. Chesf, nº 241  – Marcelo Déda – CEP 49100-000 / São Cristóvão - Sergipe</oddFooter>
  </headerFooter>
  <rowBreaks count="2" manualBreakCount="2">
    <brk id="48" man="1" max="15"/>
    <brk id="134" man="1" max="15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00EC0056-0098-4C45-A80D-002F00C4005F}">
            <xm:f>0</xm:f>
            <x14:dxf>
              <font>
                <b/>
                <i val="0"/>
                <color rgb="FF00B050"/>
              </font>
            </x14:dxf>
          </x14:cfRule>
          <xm:sqref>E6:E30</xm:sqref>
        </x14:conditionalFormatting>
        <x14:conditionalFormatting xmlns:xm="http://schemas.microsoft.com/office/excel/2006/main">
          <x14:cfRule type="cellIs" priority="1" operator="greaterThan" id="{00FC00D4-00FB-4A59-AA58-00B3001C00EA}">
            <xm:f>0</xm:f>
            <x14:dxf>
              <font>
                <b/>
                <i val="0"/>
                <color rgb="FF00B050"/>
              </font>
            </x14:dxf>
          </x14:cfRule>
          <xm:sqref>E24:E25</xm:sqref>
        </x14:conditionalFormatting>
        <x14:conditionalFormatting xmlns:xm="http://schemas.microsoft.com/office/excel/2006/main">
          <x14:cfRule type="cellIs" priority="1" operator="greaterThan" id="{00440056-0039-4685-84ED-002100ED009A}">
            <xm:f>0</xm:f>
            <x14:dxf>
              <font>
                <b/>
                <i val="0"/>
                <color rgb="FF00B050"/>
              </font>
            </x14:dxf>
          </x14:cfRule>
          <xm:sqref>E10 E11 E12 E13 E14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view="pageBreakPreview" topLeftCell="F1" zoomScale="85" workbookViewId="0">
      <pane ySplit="5" topLeftCell="A6" activePane="bottomLeft" state="frozen"/>
      <selection activeCell="F21" activeCellId="0" sqref="F21"/>
    </sheetView>
  </sheetViews>
  <sheetFormatPr defaultRowHeight="12.75"/>
  <cols>
    <col customWidth="1" min="1" max="1" style="2" width="10.28515625"/>
    <col customWidth="1" min="2" max="2" style="3" width="96.7109375"/>
    <col customWidth="1" min="3" max="3" style="4" width="8.7109375"/>
    <col customWidth="1" min="4" max="8" style="4" width="14.85546875"/>
    <col customWidth="1" min="9" max="9" style="4" width="14.28515625"/>
    <col customWidth="1" min="10" max="14" style="4" width="23.42578125"/>
    <col customWidth="1" min="15" max="16" style="1" width="12.140625"/>
    <col min="17" max="16384" style="1" width="9.140625"/>
  </cols>
  <sheetData>
    <row r="1" ht="33" customHeight="1">
      <c r="A1" s="5" t="s">
        <v>0</v>
      </c>
      <c r="B1" s="6"/>
      <c r="C1" s="6"/>
      <c r="D1" s="6"/>
      <c r="E1" s="6"/>
      <c r="F1" s="6"/>
      <c r="G1" s="6"/>
      <c r="H1" s="40"/>
      <c r="I1" s="7" t="s">
        <v>1</v>
      </c>
      <c r="J1" s="7"/>
      <c r="K1" s="7"/>
      <c r="L1" s="7"/>
      <c r="M1" s="7" t="s">
        <v>80</v>
      </c>
      <c r="N1" s="7"/>
      <c r="O1" s="7"/>
      <c r="P1" s="41"/>
    </row>
    <row r="2" ht="18" customHeight="1">
      <c r="A2" s="8" t="s">
        <v>2</v>
      </c>
      <c r="B2" s="9"/>
      <c r="C2" s="9"/>
      <c r="D2" s="9"/>
      <c r="E2" s="9"/>
      <c r="F2" s="9"/>
      <c r="G2" s="9"/>
      <c r="H2" s="42"/>
      <c r="I2" s="10" t="s">
        <v>81</v>
      </c>
      <c r="J2" s="10"/>
      <c r="K2" s="10"/>
      <c r="L2" s="10"/>
      <c r="M2" s="43" t="s">
        <v>82</v>
      </c>
      <c r="N2" s="43"/>
      <c r="O2" s="43"/>
      <c r="P2" s="44"/>
    </row>
    <row r="3" ht="33.75" customHeight="1">
      <c r="A3" s="8" t="s">
        <v>3</v>
      </c>
      <c r="B3" s="9"/>
      <c r="C3" s="9"/>
      <c r="D3" s="9"/>
      <c r="E3" s="9"/>
      <c r="F3" s="9"/>
      <c r="G3" s="9"/>
      <c r="H3" s="42"/>
      <c r="I3" s="10"/>
      <c r="J3" s="10"/>
      <c r="K3" s="10"/>
      <c r="L3" s="10"/>
      <c r="M3" s="43"/>
      <c r="N3" s="43"/>
      <c r="O3" s="43"/>
      <c r="P3" s="44"/>
    </row>
    <row r="4" ht="24.600000000000001" customHeight="1">
      <c r="A4" s="11" t="s">
        <v>4</v>
      </c>
      <c r="B4" s="12" t="s">
        <v>5</v>
      </c>
      <c r="C4" s="11" t="s">
        <v>6</v>
      </c>
      <c r="D4" s="13" t="s">
        <v>7</v>
      </c>
      <c r="E4" s="13"/>
      <c r="F4" s="13"/>
      <c r="G4" s="13"/>
      <c r="H4" s="13"/>
      <c r="I4" s="11" t="s">
        <v>8</v>
      </c>
      <c r="J4" s="11" t="s">
        <v>9</v>
      </c>
      <c r="K4" s="11"/>
      <c r="L4" s="11"/>
      <c r="M4" s="11"/>
      <c r="N4" s="11"/>
      <c r="O4" s="11" t="s">
        <v>83</v>
      </c>
      <c r="P4" s="11"/>
    </row>
    <row r="5" s="3" customFormat="1" ht="30">
      <c r="A5" s="11"/>
      <c r="B5" s="12"/>
      <c r="C5" s="11"/>
      <c r="D5" s="12" t="s">
        <v>10</v>
      </c>
      <c r="E5" s="11" t="s">
        <v>84</v>
      </c>
      <c r="F5" s="11" t="s">
        <v>11</v>
      </c>
      <c r="G5" s="11" t="s">
        <v>85</v>
      </c>
      <c r="H5" s="11" t="s">
        <v>86</v>
      </c>
      <c r="I5" s="11"/>
      <c r="J5" s="11" t="s">
        <v>10</v>
      </c>
      <c r="K5" s="11" t="s">
        <v>84</v>
      </c>
      <c r="L5" s="11" t="s">
        <v>11</v>
      </c>
      <c r="M5" s="11" t="s">
        <v>85</v>
      </c>
      <c r="N5" s="11" t="s">
        <v>86</v>
      </c>
      <c r="O5" s="11" t="s">
        <v>11</v>
      </c>
      <c r="P5" s="11" t="s">
        <v>87</v>
      </c>
    </row>
    <row r="6" ht="18.75" customHeight="1">
      <c r="A6" s="14">
        <v>1</v>
      </c>
      <c r="B6" s="15" t="s">
        <v>12</v>
      </c>
      <c r="C6" s="16" t="s">
        <v>13</v>
      </c>
      <c r="D6" s="17"/>
      <c r="E6" s="17"/>
      <c r="F6" s="17"/>
      <c r="G6" s="17"/>
      <c r="H6" s="17"/>
      <c r="I6" s="18"/>
      <c r="J6" s="19">
        <f>J7+J18+J24+J28+J33+J42+J51+J61+J67+J73+J79+J85+J87+J92+J99+J102+J107+J113+J115+J121+J123+J128+J136+J140+J146+J162+J164+J172+J179+J183+J196+J200+J213+J222+J229+J233+J235+J239+J282+J289+J292+J299+J303+J333+J337+J372+J387+J390+J393+J402+J408+J413+J418+J433+J443+J455+J458+J474+J480+J486+J494+J497+J501+J508+J511+J514+J530+J540</f>
        <v>2916639.7999999998</v>
      </c>
      <c r="K6" s="19">
        <f>K7+K18+K24+K28+K33+K42+K51+K61+K67+K73+K79+K85+K87+K92+K99+K102+K107+K113+K115+K121+K123+K128+K136+K140+K146+K162+K164+K172+K179+K183+K196+K200+K213+K222+K229+K233+K235+K239+K282+K289+K292+K299+K303+K333+K337+K372+K387+K390+K393+K402+K408+K413+K418+K433+K443+K455+K458+K474+K480+K486+K494+K497+K501+K508+K511+K514+K530+K540</f>
        <v>0</v>
      </c>
      <c r="L6" s="19">
        <f>L7+L18+L24+L28+L33+L42+L51+L61+L67+L73+L79+L85+L87+L92+L99+L102+L107+L113+L115+L121+L123+L128+L136+L140+L146+L162+L164+L172+L179+L183+L196+L200+L213+L222+L229+L233+L235+L239+L282+L289+L292+L299+L303+L333+L337+L372+L387+L390+L393+L402+L408+L413+L418+L433+L443+L455+L458+L474+L480+L486+L494+L497+L501+L508+L511+L514+L530+L540</f>
        <v>48412.5</v>
      </c>
      <c r="M6" s="19">
        <f>M7+M18+M24+M28+M33+M42+M51+M61+M67+M73+M79+M85+M87+M92+M99+M102+M107+M113+M115+M121+M123+M128+M136+M140+M146+M162+M164+M172+M179+M183+M196+M200+M213+M222+M229+M233+M235+M239+M282+M289+M292+M299+M303+M333+M337+M372+M387+M390+M393+M402+M408+M413+M418+M433+M443+M455+M458+M474+M480+M486+M494+M497+M501+M508+M511+M514+M530+M540</f>
        <v>48412.5</v>
      </c>
      <c r="N6" s="19">
        <f>N7+N18+N24+N28+N33+N42+N51+N61+N67+N73+N79+N85+N87+N92+N99+N102+N107+N113+N115+N121+N123+N128+N136+N140+N146+N162+N164+N172+N179+N183+N196+N200+N213+N222+N229+N233+N235+N239+N282+N289+N292+N299+N303+N333+N337+N372+N387+N390+N393+N402+N408+N413+N418+N433+N443+N455+N458+N474+N480+N486+N494+N497+N501+N508+N511+N514+N530+N540</f>
        <v>2868227.2999999998</v>
      </c>
      <c r="O6" s="45">
        <f t="shared" ref="O6:O7" si="8">SUM(M6/J6)</f>
        <v>1.659872432653494e-002</v>
      </c>
      <c r="P6" s="46">
        <f t="shared" ref="P6:P16" si="9">IF(M6="",0/J6,M6/J6)</f>
        <v>1.659872432653494e-002</v>
      </c>
      <c r="Q6" s="47"/>
    </row>
    <row r="7" ht="18.75" customHeight="1">
      <c r="A7" s="14" t="s">
        <v>15</v>
      </c>
      <c r="B7" s="22" t="s">
        <v>16</v>
      </c>
      <c r="C7" s="23"/>
      <c r="D7" s="23"/>
      <c r="E7" s="23"/>
      <c r="F7" s="23"/>
      <c r="G7" s="48"/>
      <c r="H7" s="23"/>
      <c r="I7" s="19"/>
      <c r="J7" s="19">
        <f>SUM(J8:J16)</f>
        <v>364501.88</v>
      </c>
      <c r="K7" s="19">
        <f>SUM(K8:K16)</f>
        <v>0</v>
      </c>
      <c r="L7" s="19">
        <f>SUM(L8:L16)</f>
        <v>31246.23</v>
      </c>
      <c r="M7" s="19">
        <f>SUM(M8:M16)</f>
        <v>31246.23</v>
      </c>
      <c r="N7" s="19">
        <f>SUM(N8:N16)</f>
        <v>333255.64999999997</v>
      </c>
      <c r="O7" s="45">
        <f t="shared" si="8"/>
        <v>8.5723096956317482e-002</v>
      </c>
      <c r="P7" s="46">
        <f t="shared" si="9"/>
        <v>8.5723096956317482e-002</v>
      </c>
      <c r="Q7" s="47"/>
    </row>
    <row r="8" ht="13.9" customHeight="1">
      <c r="A8" s="25" t="s">
        <v>17</v>
      </c>
      <c r="B8" s="25" t="s">
        <v>18</v>
      </c>
      <c r="C8" s="26" t="s">
        <v>19</v>
      </c>
      <c r="D8" s="26">
        <v>10</v>
      </c>
      <c r="E8" s="26">
        <v>0</v>
      </c>
      <c r="F8" s="49">
        <v>10</v>
      </c>
      <c r="G8" s="50">
        <f t="shared" ref="G8:G16" si="10">E8+F8</f>
        <v>10</v>
      </c>
      <c r="H8" s="50">
        <f t="shared" ref="H8:H16" si="11">D8-G8</f>
        <v>0</v>
      </c>
      <c r="I8" s="28">
        <v>393.86000000000001</v>
      </c>
      <c r="J8" s="28">
        <f t="shared" ref="J8:N16" si="12">ROUND(D8*$I8,2)</f>
        <v>3938.5999999999999</v>
      </c>
      <c r="K8" s="28">
        <f>ROUND(E8*$I8,2)</f>
        <v>0</v>
      </c>
      <c r="L8" s="28">
        <f>ROUND(F8*$I8,2)</f>
        <v>3938.5999999999999</v>
      </c>
      <c r="M8" s="28">
        <f>ROUND(G8*$I8,2)</f>
        <v>3938.5999999999999</v>
      </c>
      <c r="N8" s="28">
        <f>ROUND(H8*$I8,2)</f>
        <v>0</v>
      </c>
      <c r="O8" s="51">
        <f t="shared" ref="O8:O16" si="13">IF(L8="",0/J8,L8/J8)</f>
        <v>1</v>
      </c>
      <c r="P8" s="52">
        <f t="shared" si="9"/>
        <v>1</v>
      </c>
    </row>
    <row r="9">
      <c r="A9" s="25" t="s">
        <v>21</v>
      </c>
      <c r="B9" s="25" t="s">
        <v>22</v>
      </c>
      <c r="C9" s="26" t="s">
        <v>19</v>
      </c>
      <c r="D9" s="26">
        <v>99</v>
      </c>
      <c r="E9" s="26">
        <v>0</v>
      </c>
      <c r="F9" s="49">
        <v>99</v>
      </c>
      <c r="G9" s="50">
        <f t="shared" si="10"/>
        <v>99</v>
      </c>
      <c r="H9" s="50">
        <f t="shared" si="11"/>
        <v>0</v>
      </c>
      <c r="I9" s="28">
        <v>110.5</v>
      </c>
      <c r="J9" s="28">
        <f t="shared" si="12"/>
        <v>10939.5</v>
      </c>
      <c r="K9" s="28">
        <f t="shared" si="12"/>
        <v>0</v>
      </c>
      <c r="L9" s="28">
        <f t="shared" si="12"/>
        <v>10939.5</v>
      </c>
      <c r="M9" s="28">
        <f t="shared" si="12"/>
        <v>10939.5</v>
      </c>
      <c r="N9" s="28">
        <f t="shared" si="12"/>
        <v>0</v>
      </c>
      <c r="O9" s="51">
        <f t="shared" si="13"/>
        <v>1</v>
      </c>
      <c r="P9" s="52">
        <f t="shared" si="9"/>
        <v>1</v>
      </c>
      <c r="Q9" s="53"/>
    </row>
    <row r="10" ht="25.5">
      <c r="A10" s="25" t="s">
        <v>23</v>
      </c>
      <c r="B10" s="25" t="s">
        <v>24</v>
      </c>
      <c r="C10" s="26" t="s">
        <v>25</v>
      </c>
      <c r="D10" s="26">
        <v>1</v>
      </c>
      <c r="E10" s="26">
        <v>0</v>
      </c>
      <c r="F10" s="49"/>
      <c r="G10" s="50">
        <f t="shared" si="10"/>
        <v>0</v>
      </c>
      <c r="H10" s="50">
        <f t="shared" si="11"/>
        <v>1</v>
      </c>
      <c r="I10" s="28">
        <v>2061.4000000000001</v>
      </c>
      <c r="J10" s="28">
        <f t="shared" si="12"/>
        <v>2061.4000000000001</v>
      </c>
      <c r="K10" s="28">
        <f t="shared" si="12"/>
        <v>0</v>
      </c>
      <c r="L10" s="28">
        <f t="shared" si="12"/>
        <v>0</v>
      </c>
      <c r="M10" s="28">
        <f t="shared" si="12"/>
        <v>0</v>
      </c>
      <c r="N10" s="28">
        <f t="shared" si="12"/>
        <v>2061.4000000000001</v>
      </c>
      <c r="O10" s="51">
        <f t="shared" si="13"/>
        <v>0</v>
      </c>
      <c r="P10" s="52">
        <f t="shared" si="9"/>
        <v>0</v>
      </c>
    </row>
    <row r="11">
      <c r="A11" s="25" t="s">
        <v>27</v>
      </c>
      <c r="B11" s="25" t="s">
        <v>28</v>
      </c>
      <c r="C11" s="26" t="s">
        <v>25</v>
      </c>
      <c r="D11" s="26">
        <v>1</v>
      </c>
      <c r="E11" s="26">
        <v>0</v>
      </c>
      <c r="F11" s="49"/>
      <c r="G11" s="50">
        <f t="shared" si="10"/>
        <v>0</v>
      </c>
      <c r="H11" s="50">
        <f t="shared" si="11"/>
        <v>1</v>
      </c>
      <c r="I11" s="28">
        <v>3334.04</v>
      </c>
      <c r="J11" s="28">
        <f t="shared" si="12"/>
        <v>3334.04</v>
      </c>
      <c r="K11" s="28">
        <f t="shared" si="12"/>
        <v>0</v>
      </c>
      <c r="L11" s="28">
        <f t="shared" si="12"/>
        <v>0</v>
      </c>
      <c r="M11" s="28">
        <f t="shared" si="12"/>
        <v>0</v>
      </c>
      <c r="N11" s="28">
        <f t="shared" si="12"/>
        <v>3334.04</v>
      </c>
      <c r="O11" s="51">
        <f t="shared" si="13"/>
        <v>0</v>
      </c>
      <c r="P11" s="52">
        <f t="shared" si="9"/>
        <v>0</v>
      </c>
    </row>
    <row r="12" ht="25.5">
      <c r="A12" s="25" t="s">
        <v>29</v>
      </c>
      <c r="B12" s="25" t="s">
        <v>30</v>
      </c>
      <c r="C12" s="26" t="s">
        <v>31</v>
      </c>
      <c r="D12" s="26">
        <v>8</v>
      </c>
      <c r="E12" s="26">
        <v>0</v>
      </c>
      <c r="F12" s="49"/>
      <c r="G12" s="50">
        <f t="shared" si="10"/>
        <v>0</v>
      </c>
      <c r="H12" s="50">
        <f t="shared" si="11"/>
        <v>8</v>
      </c>
      <c r="I12" s="28">
        <v>994.40999999999997</v>
      </c>
      <c r="J12" s="28">
        <f t="shared" si="12"/>
        <v>7955.2799999999997</v>
      </c>
      <c r="K12" s="28">
        <f t="shared" si="12"/>
        <v>0</v>
      </c>
      <c r="L12" s="28">
        <f t="shared" si="12"/>
        <v>0</v>
      </c>
      <c r="M12" s="28">
        <f t="shared" si="12"/>
        <v>0</v>
      </c>
      <c r="N12" s="28">
        <f t="shared" si="12"/>
        <v>7955.2799999999997</v>
      </c>
      <c r="O12" s="51">
        <f t="shared" si="13"/>
        <v>0</v>
      </c>
      <c r="P12" s="52">
        <f t="shared" si="9"/>
        <v>0</v>
      </c>
    </row>
    <row r="13" ht="25.5">
      <c r="A13" s="25" t="s">
        <v>33</v>
      </c>
      <c r="B13" s="25" t="s">
        <v>34</v>
      </c>
      <c r="C13" s="26" t="s">
        <v>31</v>
      </c>
      <c r="D13" s="26">
        <v>8</v>
      </c>
      <c r="E13" s="26">
        <v>0</v>
      </c>
      <c r="F13" s="49">
        <v>1</v>
      </c>
      <c r="G13" s="50">
        <f t="shared" si="10"/>
        <v>1</v>
      </c>
      <c r="H13" s="50">
        <f t="shared" si="11"/>
        <v>7</v>
      </c>
      <c r="I13" s="28">
        <v>776.88</v>
      </c>
      <c r="J13" s="28">
        <f t="shared" si="12"/>
        <v>6215.04</v>
      </c>
      <c r="K13" s="28">
        <f t="shared" si="12"/>
        <v>0</v>
      </c>
      <c r="L13" s="28">
        <f t="shared" si="12"/>
        <v>776.88</v>
      </c>
      <c r="M13" s="28">
        <f t="shared" si="12"/>
        <v>776.88</v>
      </c>
      <c r="N13" s="28">
        <f t="shared" si="12"/>
        <v>5438.1599999999999</v>
      </c>
      <c r="O13" s="51">
        <f t="shared" si="13"/>
        <v>0.125</v>
      </c>
      <c r="P13" s="52">
        <f t="shared" si="9"/>
        <v>0.125</v>
      </c>
    </row>
    <row r="14" ht="25.5">
      <c r="A14" s="25" t="s">
        <v>36</v>
      </c>
      <c r="B14" s="25" t="s">
        <v>37</v>
      </c>
      <c r="C14" s="26" t="s">
        <v>31</v>
      </c>
      <c r="D14" s="26">
        <v>8</v>
      </c>
      <c r="E14" s="26">
        <v>0</v>
      </c>
      <c r="F14" s="49"/>
      <c r="G14" s="50">
        <f t="shared" si="10"/>
        <v>0</v>
      </c>
      <c r="H14" s="50">
        <f t="shared" si="11"/>
        <v>8</v>
      </c>
      <c r="I14" s="28">
        <v>1243.02</v>
      </c>
      <c r="J14" s="28">
        <f t="shared" si="12"/>
        <v>9944.1599999999999</v>
      </c>
      <c r="K14" s="28">
        <f t="shared" si="12"/>
        <v>0</v>
      </c>
      <c r="L14" s="28">
        <f t="shared" si="12"/>
        <v>0</v>
      </c>
      <c r="M14" s="28">
        <f t="shared" si="12"/>
        <v>0</v>
      </c>
      <c r="N14" s="28">
        <f t="shared" si="12"/>
        <v>9944.1599999999999</v>
      </c>
      <c r="O14" s="51">
        <f t="shared" si="13"/>
        <v>0</v>
      </c>
      <c r="P14" s="52">
        <f t="shared" si="9"/>
        <v>0</v>
      </c>
    </row>
    <row r="15">
      <c r="A15" s="25" t="s">
        <v>38</v>
      </c>
      <c r="B15" s="25" t="s">
        <v>39</v>
      </c>
      <c r="C15" s="26" t="s">
        <v>25</v>
      </c>
      <c r="D15" s="26">
        <v>1</v>
      </c>
      <c r="E15" s="26">
        <v>0</v>
      </c>
      <c r="F15" s="26">
        <v>2.e-002</v>
      </c>
      <c r="G15" s="50">
        <f t="shared" si="10"/>
        <v>2.e-002</v>
      </c>
      <c r="H15" s="50">
        <f t="shared" si="11"/>
        <v>0.97999999999999998</v>
      </c>
      <c r="I15" s="28">
        <v>310737.35999999999</v>
      </c>
      <c r="J15" s="28">
        <f t="shared" si="12"/>
        <v>310737.35999999999</v>
      </c>
      <c r="K15" s="28">
        <f t="shared" si="12"/>
        <v>0</v>
      </c>
      <c r="L15" s="28">
        <f t="shared" si="12"/>
        <v>6214.75</v>
      </c>
      <c r="M15" s="28">
        <f t="shared" si="12"/>
        <v>6214.75</v>
      </c>
      <c r="N15" s="28">
        <f t="shared" si="12"/>
        <v>304522.60999999999</v>
      </c>
      <c r="O15" s="51">
        <f t="shared" si="13"/>
        <v>2.000000901082509e-002</v>
      </c>
      <c r="P15" s="52">
        <f t="shared" si="9"/>
        <v>2.000000901082509e-002</v>
      </c>
    </row>
    <row r="16" ht="25.5">
      <c r="A16" s="25" t="s">
        <v>41</v>
      </c>
      <c r="B16" s="25" t="s">
        <v>42</v>
      </c>
      <c r="C16" s="26" t="s">
        <v>43</v>
      </c>
      <c r="D16" s="26">
        <v>127.78</v>
      </c>
      <c r="E16" s="26">
        <v>0</v>
      </c>
      <c r="F16" s="49">
        <v>127.78</v>
      </c>
      <c r="G16" s="50">
        <f t="shared" si="10"/>
        <v>127.78</v>
      </c>
      <c r="H16" s="50">
        <f t="shared" si="11"/>
        <v>0</v>
      </c>
      <c r="I16" s="28">
        <v>73.379999999999995</v>
      </c>
      <c r="J16" s="28">
        <f t="shared" si="12"/>
        <v>9376.5</v>
      </c>
      <c r="K16" s="28">
        <f t="shared" si="12"/>
        <v>0</v>
      </c>
      <c r="L16" s="28">
        <f t="shared" si="12"/>
        <v>9376.5</v>
      </c>
      <c r="M16" s="28">
        <f t="shared" si="12"/>
        <v>9376.5</v>
      </c>
      <c r="N16" s="28">
        <f t="shared" si="12"/>
        <v>0</v>
      </c>
      <c r="O16" s="51">
        <f t="shared" si="13"/>
        <v>1</v>
      </c>
      <c r="P16" s="52">
        <f t="shared" si="9"/>
        <v>1</v>
      </c>
    </row>
    <row r="17">
      <c r="A17" s="33" t="s">
        <v>44</v>
      </c>
      <c r="B17" s="34" t="s">
        <v>45</v>
      </c>
      <c r="C17" s="17"/>
      <c r="D17" s="17"/>
      <c r="E17" s="17"/>
      <c r="F17" s="17"/>
      <c r="G17" s="54"/>
      <c r="H17" s="17"/>
      <c r="I17" s="19"/>
      <c r="J17" s="19"/>
      <c r="K17" s="19"/>
      <c r="L17" s="19"/>
      <c r="M17" s="19"/>
      <c r="N17" s="19"/>
      <c r="O17" s="45"/>
      <c r="P17" s="46"/>
    </row>
    <row r="18">
      <c r="A18" s="33" t="s">
        <v>46</v>
      </c>
      <c r="B18" s="34" t="s">
        <v>47</v>
      </c>
      <c r="C18" s="17"/>
      <c r="D18" s="17"/>
      <c r="E18" s="17"/>
      <c r="F18" s="17"/>
      <c r="G18" s="54"/>
      <c r="H18" s="17"/>
      <c r="I18" s="19"/>
      <c r="J18" s="19">
        <f>SUM(J19:J23)</f>
        <v>44374.720000000001</v>
      </c>
      <c r="K18" s="19">
        <f>SUM(K19:K23)</f>
        <v>0</v>
      </c>
      <c r="L18" s="19">
        <f>SUM(L19:L23)</f>
        <v>10394.110000000001</v>
      </c>
      <c r="M18" s="19">
        <f>SUM(M19:M23)</f>
        <v>10394.110000000001</v>
      </c>
      <c r="N18" s="19">
        <f>SUM(N19:N23)</f>
        <v>33980.610000000001</v>
      </c>
      <c r="O18" s="45">
        <f>SUM(M18/J18)</f>
        <v>0.23423494277823048</v>
      </c>
      <c r="P18" s="46">
        <f t="shared" ref="P18:P81" si="14">IF(M18="",0/J18,M18/J18)</f>
        <v>0.23423494277823048</v>
      </c>
    </row>
    <row r="19" ht="25.5">
      <c r="A19" s="35" t="s">
        <v>48</v>
      </c>
      <c r="B19" s="25" t="s">
        <v>49</v>
      </c>
      <c r="C19" s="26" t="s">
        <v>50</v>
      </c>
      <c r="D19" s="26">
        <v>250.58000000000001</v>
      </c>
      <c r="E19" s="26">
        <v>0</v>
      </c>
      <c r="F19" s="26">
        <v>82.189999999999998</v>
      </c>
      <c r="G19" s="50">
        <f t="shared" ref="G19:G82" si="15">E19+F19</f>
        <v>82.189999999999998</v>
      </c>
      <c r="H19" s="50">
        <f t="shared" ref="H19:H82" si="16">IF(G19="",D19-0,D19-G19)</f>
        <v>168.39000000000001</v>
      </c>
      <c r="I19" s="28">
        <v>107.20999999999999</v>
      </c>
      <c r="J19" s="28">
        <f t="shared" ref="J19:N31" si="17">ROUND(D19*$I19,2)</f>
        <v>26864.68</v>
      </c>
      <c r="K19" s="28">
        <f>ROUND(E19*$I19,2)</f>
        <v>0</v>
      </c>
      <c r="L19" s="28">
        <f>ROUND(F19*$I19,2)</f>
        <v>8811.5900000000001</v>
      </c>
      <c r="M19" s="28">
        <f>ROUND(G19*$I19,2)</f>
        <v>8811.5900000000001</v>
      </c>
      <c r="N19" s="28">
        <f>ROUND(H19*$I19,2)</f>
        <v>18053.09</v>
      </c>
      <c r="O19" s="51">
        <f t="shared" ref="O19:O27" si="18">IF(L19="",0/J19,L19/J19)</f>
        <v>0.32799906792115147</v>
      </c>
      <c r="P19" s="52">
        <f t="shared" si="14"/>
        <v>0.32799906792115147</v>
      </c>
    </row>
    <row r="20" ht="25.5">
      <c r="A20" s="35" t="s">
        <v>52</v>
      </c>
      <c r="B20" s="25" t="s">
        <v>53</v>
      </c>
      <c r="C20" s="26" t="s">
        <v>19</v>
      </c>
      <c r="D20" s="26">
        <v>107.09</v>
      </c>
      <c r="E20" s="26">
        <v>0</v>
      </c>
      <c r="F20" s="26">
        <v>107.09</v>
      </c>
      <c r="G20" s="50">
        <f t="shared" si="15"/>
        <v>107.09</v>
      </c>
      <c r="H20" s="50">
        <f t="shared" si="16"/>
        <v>0</v>
      </c>
      <c r="I20" s="28">
        <v>3.6000000000000001</v>
      </c>
      <c r="J20" s="28">
        <f t="shared" si="17"/>
        <v>385.51999999999998</v>
      </c>
      <c r="K20" s="28">
        <f t="shared" si="17"/>
        <v>0</v>
      </c>
      <c r="L20" s="28">
        <f t="shared" si="17"/>
        <v>385.51999999999998</v>
      </c>
      <c r="M20" s="28">
        <f t="shared" si="17"/>
        <v>385.51999999999998</v>
      </c>
      <c r="N20" s="28">
        <f t="shared" si="17"/>
        <v>0</v>
      </c>
      <c r="O20" s="51">
        <f t="shared" si="18"/>
        <v>1</v>
      </c>
      <c r="P20" s="52">
        <f t="shared" si="14"/>
        <v>1</v>
      </c>
      <c r="Q20" s="1">
        <f>76*1.2*1.2</f>
        <v>109.44</v>
      </c>
    </row>
    <row r="21" ht="25.5">
      <c r="A21" s="35" t="s">
        <v>55</v>
      </c>
      <c r="B21" s="25" t="s">
        <v>56</v>
      </c>
      <c r="C21" s="26" t="s">
        <v>50</v>
      </c>
      <c r="D21" s="26">
        <v>158.44</v>
      </c>
      <c r="E21" s="26">
        <v>0</v>
      </c>
      <c r="F21" s="26"/>
      <c r="G21" s="50">
        <f t="shared" si="15"/>
        <v>0</v>
      </c>
      <c r="H21" s="50">
        <f t="shared" si="16"/>
        <v>158.44</v>
      </c>
      <c r="I21" s="28">
        <v>81.109999999999999</v>
      </c>
      <c r="J21" s="28">
        <f t="shared" si="17"/>
        <v>12851.07</v>
      </c>
      <c r="K21" s="28">
        <f t="shared" si="17"/>
        <v>0</v>
      </c>
      <c r="L21" s="28">
        <f t="shared" si="17"/>
        <v>0</v>
      </c>
      <c r="M21" s="28">
        <f t="shared" si="17"/>
        <v>0</v>
      </c>
      <c r="N21" s="28">
        <f t="shared" si="17"/>
        <v>12851.07</v>
      </c>
      <c r="O21" s="51">
        <f t="shared" si="18"/>
        <v>0</v>
      </c>
      <c r="P21" s="52">
        <f t="shared" si="14"/>
        <v>0</v>
      </c>
    </row>
    <row r="22" ht="25.5">
      <c r="A22" s="35" t="s">
        <v>58</v>
      </c>
      <c r="B22" s="25" t="s">
        <v>59</v>
      </c>
      <c r="C22" s="26" t="s">
        <v>19</v>
      </c>
      <c r="D22" s="26">
        <v>1575</v>
      </c>
      <c r="E22" s="26">
        <v>0</v>
      </c>
      <c r="F22" s="49">
        <v>1575</v>
      </c>
      <c r="G22" s="50">
        <f t="shared" si="15"/>
        <v>1575</v>
      </c>
      <c r="H22" s="50">
        <f t="shared" si="16"/>
        <v>0</v>
      </c>
      <c r="I22" s="28">
        <v>0.76000000000000001</v>
      </c>
      <c r="J22" s="28">
        <f t="shared" si="17"/>
        <v>1197</v>
      </c>
      <c r="K22" s="28">
        <f t="shared" si="17"/>
        <v>0</v>
      </c>
      <c r="L22" s="28">
        <f t="shared" si="17"/>
        <v>1197</v>
      </c>
      <c r="M22" s="28">
        <f t="shared" si="17"/>
        <v>1197</v>
      </c>
      <c r="N22" s="28">
        <f t="shared" si="17"/>
        <v>0</v>
      </c>
      <c r="O22" s="51">
        <f t="shared" si="18"/>
        <v>1</v>
      </c>
      <c r="P22" s="52">
        <f t="shared" si="14"/>
        <v>1</v>
      </c>
    </row>
    <row r="23" ht="38.25">
      <c r="A23" s="35" t="s">
        <v>60</v>
      </c>
      <c r="B23" s="25" t="s">
        <v>61</v>
      </c>
      <c r="C23" s="26" t="s">
        <v>50</v>
      </c>
      <c r="D23" s="26">
        <v>210.86000000000001</v>
      </c>
      <c r="E23" s="26">
        <v>0</v>
      </c>
      <c r="F23" s="26"/>
      <c r="G23" s="50">
        <f t="shared" si="15"/>
        <v>0</v>
      </c>
      <c r="H23" s="50">
        <f t="shared" si="16"/>
        <v>210.86000000000001</v>
      </c>
      <c r="I23" s="28">
        <v>14.59</v>
      </c>
      <c r="J23" s="28">
        <f t="shared" si="17"/>
        <v>3076.4500000000003</v>
      </c>
      <c r="K23" s="28">
        <f t="shared" si="17"/>
        <v>0</v>
      </c>
      <c r="L23" s="28">
        <f t="shared" si="17"/>
        <v>0</v>
      </c>
      <c r="M23" s="28">
        <f t="shared" si="17"/>
        <v>0</v>
      </c>
      <c r="N23" s="28">
        <f t="shared" si="17"/>
        <v>3076.4500000000003</v>
      </c>
      <c r="O23" s="51">
        <f t="shared" si="18"/>
        <v>0</v>
      </c>
      <c r="P23" s="52">
        <f t="shared" si="14"/>
        <v>0</v>
      </c>
      <c r="S23" s="1">
        <f>32*44</f>
        <v>1408</v>
      </c>
    </row>
    <row r="24">
      <c r="A24" s="33" t="s">
        <v>88</v>
      </c>
      <c r="B24" s="34" t="s">
        <v>89</v>
      </c>
      <c r="C24" s="17"/>
      <c r="D24" s="17"/>
      <c r="E24" s="17"/>
      <c r="F24" s="17"/>
      <c r="G24" s="54"/>
      <c r="H24" s="17"/>
      <c r="I24" s="19"/>
      <c r="J24" s="19">
        <f>SUM(J25:J27)</f>
        <v>1895.8000000000002</v>
      </c>
      <c r="K24" s="19">
        <f>SUM(K25:K27)</f>
        <v>0</v>
      </c>
      <c r="L24" s="19">
        <f>SUM(L25:L27)</f>
        <v>0</v>
      </c>
      <c r="M24" s="19">
        <f>SUM(M25:M27)</f>
        <v>0</v>
      </c>
      <c r="N24" s="19">
        <f>SUM(N25:N27)</f>
        <v>1895.8000000000002</v>
      </c>
      <c r="O24" s="45">
        <f>SUM(M24/J24)</f>
        <v>0</v>
      </c>
      <c r="P24" s="46">
        <f t="shared" si="14"/>
        <v>0</v>
      </c>
    </row>
    <row r="25" ht="25.5">
      <c r="A25" s="35" t="s">
        <v>90</v>
      </c>
      <c r="B25" s="25" t="s">
        <v>49</v>
      </c>
      <c r="C25" s="26" t="s">
        <v>50</v>
      </c>
      <c r="D25" s="26">
        <v>15.68</v>
      </c>
      <c r="E25" s="26">
        <v>0</v>
      </c>
      <c r="F25" s="26">
        <v>0</v>
      </c>
      <c r="G25" s="50">
        <f t="shared" si="15"/>
        <v>0</v>
      </c>
      <c r="H25" s="50">
        <f t="shared" si="16"/>
        <v>15.68</v>
      </c>
      <c r="I25" s="28">
        <v>107.20999999999999</v>
      </c>
      <c r="J25" s="28">
        <f t="shared" si="17"/>
        <v>1681.05</v>
      </c>
      <c r="K25" s="28">
        <f t="shared" si="17"/>
        <v>0</v>
      </c>
      <c r="L25" s="28">
        <f t="shared" si="17"/>
        <v>0</v>
      </c>
      <c r="M25" s="28">
        <f t="shared" si="17"/>
        <v>0</v>
      </c>
      <c r="N25" s="28">
        <f t="shared" si="17"/>
        <v>1681.05</v>
      </c>
      <c r="O25" s="51">
        <f t="shared" si="18"/>
        <v>0</v>
      </c>
      <c r="P25" s="52">
        <f t="shared" si="14"/>
        <v>0</v>
      </c>
    </row>
    <row r="26" ht="14.25" customHeight="1">
      <c r="A26" s="35" t="s">
        <v>91</v>
      </c>
      <c r="B26" s="25" t="s">
        <v>53</v>
      </c>
      <c r="C26" s="26" t="s">
        <v>19</v>
      </c>
      <c r="D26" s="26">
        <v>13.369999999999999</v>
      </c>
      <c r="E26" s="26">
        <v>0</v>
      </c>
      <c r="F26" s="26">
        <v>0</v>
      </c>
      <c r="G26" s="50">
        <f t="shared" si="15"/>
        <v>0</v>
      </c>
      <c r="H26" s="50">
        <f t="shared" si="16"/>
        <v>13.369999999999999</v>
      </c>
      <c r="I26" s="28">
        <v>3.6000000000000001</v>
      </c>
      <c r="J26" s="28">
        <f t="shared" si="17"/>
        <v>48.130000000000003</v>
      </c>
      <c r="K26" s="28">
        <f t="shared" si="17"/>
        <v>0</v>
      </c>
      <c r="L26" s="28">
        <f t="shared" si="17"/>
        <v>0</v>
      </c>
      <c r="M26" s="28">
        <f t="shared" si="17"/>
        <v>0</v>
      </c>
      <c r="N26" s="28">
        <f t="shared" si="17"/>
        <v>48.130000000000003</v>
      </c>
      <c r="O26" s="51">
        <f t="shared" si="18"/>
        <v>0</v>
      </c>
      <c r="P26" s="52">
        <f t="shared" si="14"/>
        <v>0</v>
      </c>
    </row>
    <row r="27" ht="38.25">
      <c r="A27" s="35" t="s">
        <v>92</v>
      </c>
      <c r="B27" s="25" t="s">
        <v>61</v>
      </c>
      <c r="C27" s="26" t="s">
        <v>50</v>
      </c>
      <c r="D27" s="26">
        <v>11.42</v>
      </c>
      <c r="E27" s="26">
        <v>0</v>
      </c>
      <c r="F27" s="26">
        <v>0</v>
      </c>
      <c r="G27" s="50">
        <f t="shared" si="15"/>
        <v>0</v>
      </c>
      <c r="H27" s="50">
        <f t="shared" si="16"/>
        <v>11.42</v>
      </c>
      <c r="I27" s="28">
        <v>14.59</v>
      </c>
      <c r="J27" s="28">
        <f t="shared" si="17"/>
        <v>166.62</v>
      </c>
      <c r="K27" s="28">
        <f t="shared" si="17"/>
        <v>0</v>
      </c>
      <c r="L27" s="28">
        <f t="shared" si="17"/>
        <v>0</v>
      </c>
      <c r="M27" s="28">
        <f t="shared" si="17"/>
        <v>0</v>
      </c>
      <c r="N27" s="28">
        <f t="shared" si="17"/>
        <v>166.62</v>
      </c>
      <c r="O27" s="51">
        <f t="shared" si="18"/>
        <v>0</v>
      </c>
      <c r="P27" s="52">
        <f t="shared" si="14"/>
        <v>0</v>
      </c>
    </row>
    <row r="28">
      <c r="A28" s="33" t="s">
        <v>93</v>
      </c>
      <c r="B28" s="34" t="s">
        <v>94</v>
      </c>
      <c r="C28" s="17"/>
      <c r="D28" s="17"/>
      <c r="E28" s="17"/>
      <c r="F28" s="17"/>
      <c r="G28" s="54"/>
      <c r="H28" s="17"/>
      <c r="I28" s="19"/>
      <c r="J28" s="19">
        <f>SUM(J29:J31)</f>
        <v>426.69</v>
      </c>
      <c r="K28" s="19">
        <f>SUM(K29:K31)</f>
        <v>0</v>
      </c>
      <c r="L28" s="19">
        <f>SUM(L29:L31)</f>
        <v>0</v>
      </c>
      <c r="M28" s="19">
        <f>SUM(M29:M31)</f>
        <v>0</v>
      </c>
      <c r="N28" s="19">
        <f>SUM(N29:N31)</f>
        <v>426.69</v>
      </c>
      <c r="O28" s="45">
        <f>SUM(M28/J28)</f>
        <v>0</v>
      </c>
      <c r="P28" s="46">
        <f t="shared" si="14"/>
        <v>0</v>
      </c>
    </row>
    <row r="29" ht="25.5">
      <c r="A29" s="35" t="s">
        <v>95</v>
      </c>
      <c r="B29" s="25" t="s">
        <v>49</v>
      </c>
      <c r="C29" s="26" t="s">
        <v>50</v>
      </c>
      <c r="D29" s="26">
        <v>3.6499999999999999</v>
      </c>
      <c r="E29" s="26">
        <v>0</v>
      </c>
      <c r="F29" s="26">
        <v>0</v>
      </c>
      <c r="G29" s="50">
        <f t="shared" si="15"/>
        <v>0</v>
      </c>
      <c r="H29" s="50">
        <f t="shared" si="16"/>
        <v>3.6499999999999999</v>
      </c>
      <c r="I29" s="28">
        <v>107.20999999999999</v>
      </c>
      <c r="J29" s="28">
        <f t="shared" si="17"/>
        <v>391.31999999999999</v>
      </c>
      <c r="K29" s="28">
        <f t="shared" si="17"/>
        <v>0</v>
      </c>
      <c r="L29" s="28">
        <f t="shared" si="17"/>
        <v>0</v>
      </c>
      <c r="M29" s="28">
        <f t="shared" si="17"/>
        <v>0</v>
      </c>
      <c r="N29" s="28">
        <f t="shared" si="17"/>
        <v>391.31999999999999</v>
      </c>
      <c r="O29" s="51">
        <f t="shared" ref="O29:O41" si="19">IF(L29="",0/J29,L29/J29)</f>
        <v>0</v>
      </c>
      <c r="P29" s="52">
        <f t="shared" si="14"/>
        <v>0</v>
      </c>
    </row>
    <row r="30" ht="15" customHeight="1">
      <c r="A30" s="35" t="s">
        <v>96</v>
      </c>
      <c r="B30" s="25" t="s">
        <v>53</v>
      </c>
      <c r="C30" s="26" t="s">
        <v>19</v>
      </c>
      <c r="D30" s="26">
        <v>4.8399999999999999</v>
      </c>
      <c r="E30" s="26">
        <v>0</v>
      </c>
      <c r="F30" s="26">
        <v>0</v>
      </c>
      <c r="G30" s="50">
        <f t="shared" si="15"/>
        <v>0</v>
      </c>
      <c r="H30" s="50">
        <f t="shared" si="16"/>
        <v>4.8399999999999999</v>
      </c>
      <c r="I30" s="28">
        <v>3.6000000000000001</v>
      </c>
      <c r="J30" s="28">
        <f t="shared" si="17"/>
        <v>17.420000000000002</v>
      </c>
      <c r="K30" s="28">
        <f t="shared" si="17"/>
        <v>0</v>
      </c>
      <c r="L30" s="28">
        <f t="shared" si="17"/>
        <v>0</v>
      </c>
      <c r="M30" s="28">
        <f t="shared" si="17"/>
        <v>0</v>
      </c>
      <c r="N30" s="28">
        <f t="shared" si="17"/>
        <v>17.420000000000002</v>
      </c>
      <c r="O30" s="51">
        <f t="shared" si="19"/>
        <v>0</v>
      </c>
      <c r="P30" s="52">
        <f t="shared" si="14"/>
        <v>0</v>
      </c>
    </row>
    <row r="31" ht="38.25">
      <c r="A31" s="35" t="s">
        <v>97</v>
      </c>
      <c r="B31" s="25" t="s">
        <v>61</v>
      </c>
      <c r="C31" s="26" t="s">
        <v>50</v>
      </c>
      <c r="D31" s="26">
        <v>1.23</v>
      </c>
      <c r="E31" s="26">
        <v>0</v>
      </c>
      <c r="F31" s="26">
        <v>0</v>
      </c>
      <c r="G31" s="50">
        <f t="shared" si="15"/>
        <v>0</v>
      </c>
      <c r="H31" s="50">
        <f t="shared" si="16"/>
        <v>1.23</v>
      </c>
      <c r="I31" s="28">
        <v>14.59</v>
      </c>
      <c r="J31" s="28">
        <f t="shared" si="17"/>
        <v>17.949999999999999</v>
      </c>
      <c r="K31" s="28">
        <f t="shared" si="17"/>
        <v>0</v>
      </c>
      <c r="L31" s="28">
        <f t="shared" si="17"/>
        <v>0</v>
      </c>
      <c r="M31" s="28">
        <f t="shared" si="17"/>
        <v>0</v>
      </c>
      <c r="N31" s="28">
        <f t="shared" si="17"/>
        <v>17.949999999999999</v>
      </c>
      <c r="O31" s="51">
        <f t="shared" si="19"/>
        <v>0</v>
      </c>
      <c r="P31" s="52">
        <f t="shared" si="14"/>
        <v>0</v>
      </c>
    </row>
    <row r="32">
      <c r="A32" s="33" t="s">
        <v>63</v>
      </c>
      <c r="B32" s="34" t="s">
        <v>64</v>
      </c>
      <c r="C32" s="17"/>
      <c r="D32" s="17"/>
      <c r="E32" s="17"/>
      <c r="F32" s="17"/>
      <c r="G32" s="54"/>
      <c r="H32" s="17"/>
      <c r="I32" s="19"/>
      <c r="J32" s="19"/>
      <c r="K32" s="19"/>
      <c r="L32" s="19"/>
      <c r="M32" s="19"/>
      <c r="N32" s="19"/>
      <c r="O32" s="45"/>
      <c r="P32" s="46"/>
    </row>
    <row r="33">
      <c r="A33" s="33" t="s">
        <v>65</v>
      </c>
      <c r="B33" s="34" t="s">
        <v>66</v>
      </c>
      <c r="C33" s="17"/>
      <c r="D33" s="17"/>
      <c r="E33" s="17"/>
      <c r="F33" s="17"/>
      <c r="G33" s="54"/>
      <c r="H33" s="17"/>
      <c r="I33" s="19"/>
      <c r="J33" s="19">
        <f>SUM(J34:J41)</f>
        <v>46426.220000000001</v>
      </c>
      <c r="K33" s="19">
        <f>SUM(K34:K41)</f>
        <v>0</v>
      </c>
      <c r="L33" s="19">
        <f>SUM(L34:L41)</f>
        <v>6772.1599999999999</v>
      </c>
      <c r="M33" s="19">
        <f>SUM(M34:M41)</f>
        <v>6772.1599999999999</v>
      </c>
      <c r="N33" s="19">
        <f>SUM(N34:N41)</f>
        <v>39654.059999999998</v>
      </c>
      <c r="O33" s="45">
        <f>SUM(M33/J33)</f>
        <v>0.14586929541108451</v>
      </c>
      <c r="P33" s="46">
        <f t="shared" si="14"/>
        <v>0.14586929541108451</v>
      </c>
    </row>
    <row r="34">
      <c r="A34" s="35" t="s">
        <v>98</v>
      </c>
      <c r="B34" s="25" t="s">
        <v>99</v>
      </c>
      <c r="C34" s="26" t="s">
        <v>19</v>
      </c>
      <c r="D34" s="26">
        <v>46.649999999999999</v>
      </c>
      <c r="E34" s="26">
        <v>0</v>
      </c>
      <c r="F34" s="26">
        <v>0</v>
      </c>
      <c r="G34" s="50">
        <f t="shared" si="15"/>
        <v>0</v>
      </c>
      <c r="H34" s="50">
        <f t="shared" si="16"/>
        <v>46.649999999999999</v>
      </c>
      <c r="I34" s="28">
        <v>46.07</v>
      </c>
      <c r="J34" s="28">
        <f t="shared" ref="J34:N66" si="20">ROUND(D34*$I34,2)</f>
        <v>2149.1700000000001</v>
      </c>
      <c r="K34" s="28">
        <f t="shared" si="20"/>
        <v>0</v>
      </c>
      <c r="L34" s="28">
        <f t="shared" si="20"/>
        <v>0</v>
      </c>
      <c r="M34" s="28">
        <f t="shared" si="20"/>
        <v>0</v>
      </c>
      <c r="N34" s="28">
        <f t="shared" si="20"/>
        <v>2149.1700000000001</v>
      </c>
      <c r="O34" s="51">
        <f t="shared" ref="O34:O39" si="21">IF(L34="",0/J34,L34/J34)</f>
        <v>0</v>
      </c>
      <c r="P34" s="52">
        <f t="shared" si="14"/>
        <v>0</v>
      </c>
    </row>
    <row r="35" ht="25.5">
      <c r="A35" s="35" t="s">
        <v>100</v>
      </c>
      <c r="B35" s="25" t="s">
        <v>101</v>
      </c>
      <c r="C35" s="26" t="s">
        <v>19</v>
      </c>
      <c r="D35" s="26">
        <v>131.71000000000001</v>
      </c>
      <c r="E35" s="26">
        <v>0</v>
      </c>
      <c r="F35" s="26">
        <v>0</v>
      </c>
      <c r="G35" s="50">
        <f t="shared" si="15"/>
        <v>0</v>
      </c>
      <c r="H35" s="50">
        <f t="shared" si="16"/>
        <v>131.71000000000001</v>
      </c>
      <c r="I35" s="28">
        <v>92.709999999999994</v>
      </c>
      <c r="J35" s="28">
        <f t="shared" si="20"/>
        <v>12210.83</v>
      </c>
      <c r="K35" s="28">
        <f t="shared" si="20"/>
        <v>0</v>
      </c>
      <c r="L35" s="28">
        <f t="shared" si="20"/>
        <v>0</v>
      </c>
      <c r="M35" s="28">
        <f t="shared" si="20"/>
        <v>0</v>
      </c>
      <c r="N35" s="28">
        <f t="shared" si="20"/>
        <v>12210.83</v>
      </c>
      <c r="O35" s="51">
        <f t="shared" si="21"/>
        <v>0</v>
      </c>
      <c r="P35" s="52">
        <f t="shared" si="14"/>
        <v>0</v>
      </c>
    </row>
    <row r="36" ht="25.5">
      <c r="A36" s="35" t="s">
        <v>67</v>
      </c>
      <c r="B36" s="25" t="s">
        <v>68</v>
      </c>
      <c r="C36" s="26" t="s">
        <v>69</v>
      </c>
      <c r="D36" s="26">
        <v>317.19999999999999</v>
      </c>
      <c r="E36" s="26">
        <v>0</v>
      </c>
      <c r="F36" s="49">
        <v>317.19999999999999</v>
      </c>
      <c r="G36" s="50">
        <f t="shared" si="15"/>
        <v>317.19999999999999</v>
      </c>
      <c r="H36" s="50">
        <f t="shared" si="16"/>
        <v>0</v>
      </c>
      <c r="I36" s="28">
        <v>18.969999999999999</v>
      </c>
      <c r="J36" s="28">
        <f t="shared" si="20"/>
        <v>6017.2799999999997</v>
      </c>
      <c r="K36" s="28">
        <f t="shared" si="20"/>
        <v>0</v>
      </c>
      <c r="L36" s="28">
        <f t="shared" si="20"/>
        <v>6017.2799999999997</v>
      </c>
      <c r="M36" s="28">
        <f t="shared" si="20"/>
        <v>6017.2799999999997</v>
      </c>
      <c r="N36" s="28">
        <f t="shared" si="20"/>
        <v>0</v>
      </c>
      <c r="O36" s="51">
        <f t="shared" si="21"/>
        <v>1</v>
      </c>
      <c r="P36" s="52">
        <f t="shared" si="14"/>
        <v>1</v>
      </c>
    </row>
    <row r="37" ht="15" customHeight="1">
      <c r="A37" s="35" t="s">
        <v>71</v>
      </c>
      <c r="B37" s="25" t="s">
        <v>72</v>
      </c>
      <c r="C37" s="26" t="s">
        <v>69</v>
      </c>
      <c r="D37" s="26">
        <v>41.25</v>
      </c>
      <c r="E37" s="26">
        <v>0</v>
      </c>
      <c r="F37" s="49">
        <v>41.25</v>
      </c>
      <c r="G37" s="50">
        <f t="shared" si="15"/>
        <v>41.25</v>
      </c>
      <c r="H37" s="50">
        <f t="shared" si="16"/>
        <v>0</v>
      </c>
      <c r="I37" s="28">
        <v>18.300000000000001</v>
      </c>
      <c r="J37" s="28">
        <f t="shared" si="20"/>
        <v>754.88</v>
      </c>
      <c r="K37" s="28">
        <f t="shared" si="20"/>
        <v>0</v>
      </c>
      <c r="L37" s="28">
        <f t="shared" si="20"/>
        <v>754.88</v>
      </c>
      <c r="M37" s="28">
        <f t="shared" si="20"/>
        <v>754.88</v>
      </c>
      <c r="N37" s="28">
        <f t="shared" si="20"/>
        <v>0</v>
      </c>
      <c r="O37" s="51">
        <f t="shared" si="21"/>
        <v>1</v>
      </c>
      <c r="P37" s="52">
        <f t="shared" si="14"/>
        <v>1</v>
      </c>
    </row>
    <row r="38" ht="15" customHeight="1">
      <c r="A38" s="35" t="s">
        <v>73</v>
      </c>
      <c r="B38" s="25" t="s">
        <v>74</v>
      </c>
      <c r="C38" s="26" t="s">
        <v>69</v>
      </c>
      <c r="D38" s="26">
        <v>366.94</v>
      </c>
      <c r="E38" s="26">
        <v>0</v>
      </c>
      <c r="F38" s="26"/>
      <c r="G38" s="50">
        <f t="shared" si="15"/>
        <v>0</v>
      </c>
      <c r="H38" s="50">
        <f t="shared" si="16"/>
        <v>366.94</v>
      </c>
      <c r="I38" s="28">
        <v>16.420000000000002</v>
      </c>
      <c r="J38" s="28">
        <f t="shared" si="20"/>
        <v>6025.1500000000005</v>
      </c>
      <c r="K38" s="28">
        <f t="shared" si="20"/>
        <v>0</v>
      </c>
      <c r="L38" s="28">
        <f t="shared" si="20"/>
        <v>0</v>
      </c>
      <c r="M38" s="28">
        <f t="shared" si="20"/>
        <v>0</v>
      </c>
      <c r="N38" s="28">
        <f t="shared" si="20"/>
        <v>6025.1500000000005</v>
      </c>
      <c r="O38" s="51">
        <f t="shared" si="21"/>
        <v>0</v>
      </c>
      <c r="P38" s="52">
        <f t="shared" si="14"/>
        <v>0</v>
      </c>
    </row>
    <row r="39" ht="25.5">
      <c r="A39" s="35" t="s">
        <v>76</v>
      </c>
      <c r="B39" s="25" t="s">
        <v>77</v>
      </c>
      <c r="C39" s="26" t="s">
        <v>69</v>
      </c>
      <c r="D39" s="26">
        <v>225</v>
      </c>
      <c r="E39" s="26">
        <v>0</v>
      </c>
      <c r="F39" s="26"/>
      <c r="G39" s="50">
        <f t="shared" si="15"/>
        <v>0</v>
      </c>
      <c r="H39" s="50">
        <f t="shared" si="16"/>
        <v>225</v>
      </c>
      <c r="I39" s="28">
        <v>13.99</v>
      </c>
      <c r="J39" s="28">
        <f t="shared" si="20"/>
        <v>3147.75</v>
      </c>
      <c r="K39" s="28">
        <f t="shared" si="20"/>
        <v>0</v>
      </c>
      <c r="L39" s="28">
        <f t="shared" si="20"/>
        <v>0</v>
      </c>
      <c r="M39" s="28">
        <f t="shared" si="20"/>
        <v>0</v>
      </c>
      <c r="N39" s="28">
        <f t="shared" si="20"/>
        <v>3147.75</v>
      </c>
      <c r="O39" s="51">
        <f t="shared" si="21"/>
        <v>0</v>
      </c>
      <c r="P39" s="52">
        <f t="shared" si="14"/>
        <v>0</v>
      </c>
    </row>
    <row r="40" ht="25.5">
      <c r="A40" s="35" t="s">
        <v>78</v>
      </c>
      <c r="B40" s="25" t="s">
        <v>79</v>
      </c>
      <c r="C40" s="26" t="s">
        <v>69</v>
      </c>
      <c r="D40" s="26">
        <v>134.38</v>
      </c>
      <c r="E40" s="26">
        <v>0</v>
      </c>
      <c r="F40" s="26"/>
      <c r="G40" s="50">
        <f t="shared" si="15"/>
        <v>0</v>
      </c>
      <c r="H40" s="50">
        <f t="shared" si="16"/>
        <v>134.38</v>
      </c>
      <c r="I40" s="28">
        <v>20.879999999999999</v>
      </c>
      <c r="J40" s="28">
        <f t="shared" si="20"/>
        <v>2805.8499999999999</v>
      </c>
      <c r="K40" s="28">
        <f t="shared" si="20"/>
        <v>0</v>
      </c>
      <c r="L40" s="28">
        <f t="shared" si="20"/>
        <v>0</v>
      </c>
      <c r="M40" s="28">
        <f t="shared" si="20"/>
        <v>0</v>
      </c>
      <c r="N40" s="28">
        <f t="shared" si="20"/>
        <v>2805.8499999999999</v>
      </c>
      <c r="O40" s="51">
        <f t="shared" si="19"/>
        <v>0</v>
      </c>
      <c r="P40" s="52">
        <f t="shared" si="14"/>
        <v>0</v>
      </c>
    </row>
    <row r="41" ht="13.5" customHeight="1">
      <c r="A41" s="35" t="s">
        <v>102</v>
      </c>
      <c r="B41" s="25" t="s">
        <v>103</v>
      </c>
      <c r="C41" s="26" t="s">
        <v>50</v>
      </c>
      <c r="D41" s="26">
        <v>15.550000000000001</v>
      </c>
      <c r="E41" s="26">
        <v>0</v>
      </c>
      <c r="F41" s="26">
        <v>0</v>
      </c>
      <c r="G41" s="50">
        <f t="shared" si="15"/>
        <v>0</v>
      </c>
      <c r="H41" s="50">
        <f t="shared" si="16"/>
        <v>15.550000000000001</v>
      </c>
      <c r="I41" s="28">
        <v>856.28999999999996</v>
      </c>
      <c r="J41" s="28">
        <f t="shared" si="20"/>
        <v>13315.309999999999</v>
      </c>
      <c r="K41" s="28">
        <f t="shared" si="20"/>
        <v>0</v>
      </c>
      <c r="L41" s="28">
        <f t="shared" si="20"/>
        <v>0</v>
      </c>
      <c r="M41" s="28">
        <f t="shared" si="20"/>
        <v>0</v>
      </c>
      <c r="N41" s="28">
        <f t="shared" si="20"/>
        <v>13315.309999999999</v>
      </c>
      <c r="O41" s="51">
        <f t="shared" si="19"/>
        <v>0</v>
      </c>
      <c r="P41" s="52">
        <f t="shared" si="14"/>
        <v>0</v>
      </c>
    </row>
    <row r="42">
      <c r="A42" s="33" t="s">
        <v>104</v>
      </c>
      <c r="B42" s="34" t="s">
        <v>105</v>
      </c>
      <c r="C42" s="17"/>
      <c r="D42" s="17"/>
      <c r="E42" s="17"/>
      <c r="F42" s="17"/>
      <c r="G42" s="54"/>
      <c r="H42" s="17"/>
      <c r="I42" s="19"/>
      <c r="J42" s="19">
        <f>SUM(J43:J50)</f>
        <v>81593.180000000008</v>
      </c>
      <c r="K42" s="19">
        <f>SUM(K43:K50)</f>
        <v>0</v>
      </c>
      <c r="L42" s="19">
        <f>SUM(L43:L50)</f>
        <v>0</v>
      </c>
      <c r="M42" s="19">
        <f>SUM(M43:M50)</f>
        <v>0</v>
      </c>
      <c r="N42" s="19">
        <f>SUM(N43:N50)</f>
        <v>81593.180000000008</v>
      </c>
      <c r="O42" s="45">
        <f>SUM(M42/J42)</f>
        <v>0</v>
      </c>
      <c r="P42" s="46">
        <f t="shared" si="14"/>
        <v>0</v>
      </c>
    </row>
    <row r="43">
      <c r="A43" s="35" t="s">
        <v>106</v>
      </c>
      <c r="B43" s="25" t="s">
        <v>99</v>
      </c>
      <c r="C43" s="26" t="s">
        <v>19</v>
      </c>
      <c r="D43" s="26">
        <v>60.439999999999998</v>
      </c>
      <c r="E43" s="26">
        <v>0</v>
      </c>
      <c r="F43" s="26">
        <v>0</v>
      </c>
      <c r="G43" s="50">
        <f t="shared" si="15"/>
        <v>0</v>
      </c>
      <c r="H43" s="50">
        <f t="shared" si="16"/>
        <v>60.439999999999998</v>
      </c>
      <c r="I43" s="28">
        <v>46.07</v>
      </c>
      <c r="J43" s="28">
        <f t="shared" si="20"/>
        <v>2784.4700000000003</v>
      </c>
      <c r="K43" s="28">
        <f t="shared" si="20"/>
        <v>0</v>
      </c>
      <c r="L43" s="28">
        <f t="shared" si="20"/>
        <v>0</v>
      </c>
      <c r="M43" s="28">
        <f t="shared" si="20"/>
        <v>0</v>
      </c>
      <c r="N43" s="28">
        <f t="shared" si="20"/>
        <v>2784.4700000000003</v>
      </c>
      <c r="O43" s="51">
        <f t="shared" ref="O43:O50" si="22">IF(L43="",0/J43,L43/J43)</f>
        <v>0</v>
      </c>
      <c r="P43" s="52">
        <f t="shared" si="14"/>
        <v>0</v>
      </c>
    </row>
    <row r="44">
      <c r="A44" s="35" t="s">
        <v>107</v>
      </c>
      <c r="B44" s="25" t="s">
        <v>108</v>
      </c>
      <c r="C44" s="26" t="s">
        <v>50</v>
      </c>
      <c r="D44" s="26">
        <v>3.8900000000000001</v>
      </c>
      <c r="E44" s="26">
        <v>0</v>
      </c>
      <c r="F44" s="26">
        <v>0</v>
      </c>
      <c r="G44" s="50">
        <f t="shared" si="15"/>
        <v>0</v>
      </c>
      <c r="H44" s="50">
        <f t="shared" si="16"/>
        <v>3.8900000000000001</v>
      </c>
      <c r="I44" s="28">
        <v>921.25999999999999</v>
      </c>
      <c r="J44" s="28">
        <f t="shared" si="20"/>
        <v>3583.7000000000003</v>
      </c>
      <c r="K44" s="28">
        <f t="shared" si="20"/>
        <v>0</v>
      </c>
      <c r="L44" s="28">
        <f t="shared" si="20"/>
        <v>0</v>
      </c>
      <c r="M44" s="28">
        <f t="shared" si="20"/>
        <v>0</v>
      </c>
      <c r="N44" s="28">
        <f t="shared" si="20"/>
        <v>3583.7000000000003</v>
      </c>
      <c r="O44" s="51">
        <f t="shared" si="22"/>
        <v>0</v>
      </c>
      <c r="P44" s="52">
        <f t="shared" si="14"/>
        <v>0</v>
      </c>
    </row>
    <row r="45" ht="25.5">
      <c r="A45" s="35" t="s">
        <v>109</v>
      </c>
      <c r="B45" s="25" t="s">
        <v>101</v>
      </c>
      <c r="C45" s="26" t="s">
        <v>19</v>
      </c>
      <c r="D45" s="26">
        <v>349.55000000000001</v>
      </c>
      <c r="E45" s="26">
        <v>0</v>
      </c>
      <c r="F45" s="26">
        <v>0</v>
      </c>
      <c r="G45" s="50">
        <f t="shared" si="15"/>
        <v>0</v>
      </c>
      <c r="H45" s="50">
        <f t="shared" si="16"/>
        <v>349.55000000000001</v>
      </c>
      <c r="I45" s="28">
        <v>92.709999999999994</v>
      </c>
      <c r="J45" s="28">
        <f t="shared" si="20"/>
        <v>32406.780000000002</v>
      </c>
      <c r="K45" s="28">
        <f t="shared" si="20"/>
        <v>0</v>
      </c>
      <c r="L45" s="28">
        <f t="shared" si="20"/>
        <v>0</v>
      </c>
      <c r="M45" s="28">
        <f t="shared" si="20"/>
        <v>0</v>
      </c>
      <c r="N45" s="28">
        <f t="shared" si="20"/>
        <v>32406.780000000002</v>
      </c>
      <c r="O45" s="51">
        <f t="shared" si="22"/>
        <v>0</v>
      </c>
      <c r="P45" s="52">
        <f t="shared" si="14"/>
        <v>0</v>
      </c>
    </row>
    <row r="46" ht="13.5" customHeight="1">
      <c r="A46" s="35" t="s">
        <v>110</v>
      </c>
      <c r="B46" s="25" t="s">
        <v>72</v>
      </c>
      <c r="C46" s="26" t="s">
        <v>69</v>
      </c>
      <c r="D46" s="26">
        <v>660.10000000000002</v>
      </c>
      <c r="E46" s="26">
        <v>0</v>
      </c>
      <c r="F46" s="26">
        <v>0</v>
      </c>
      <c r="G46" s="50">
        <f t="shared" si="15"/>
        <v>0</v>
      </c>
      <c r="H46" s="50">
        <f t="shared" si="16"/>
        <v>660.10000000000002</v>
      </c>
      <c r="I46" s="28">
        <v>18.300000000000001</v>
      </c>
      <c r="J46" s="28">
        <f t="shared" si="20"/>
        <v>12079.83</v>
      </c>
      <c r="K46" s="28">
        <f t="shared" si="20"/>
        <v>0</v>
      </c>
      <c r="L46" s="28">
        <f t="shared" si="20"/>
        <v>0</v>
      </c>
      <c r="M46" s="28">
        <f t="shared" si="20"/>
        <v>0</v>
      </c>
      <c r="N46" s="28">
        <f t="shared" si="20"/>
        <v>12079.83</v>
      </c>
      <c r="O46" s="51">
        <f t="shared" si="22"/>
        <v>0</v>
      </c>
      <c r="P46" s="52">
        <f t="shared" si="14"/>
        <v>0</v>
      </c>
    </row>
    <row r="47" ht="15" customHeight="1">
      <c r="A47" s="35" t="s">
        <v>111</v>
      </c>
      <c r="B47" s="25" t="s">
        <v>74</v>
      </c>
      <c r="C47" s="26" t="s">
        <v>69</v>
      </c>
      <c r="D47" s="26">
        <v>113.59999999999999</v>
      </c>
      <c r="E47" s="26">
        <v>0</v>
      </c>
      <c r="F47" s="26">
        <v>0</v>
      </c>
      <c r="G47" s="50">
        <f t="shared" si="15"/>
        <v>0</v>
      </c>
      <c r="H47" s="50">
        <f t="shared" si="16"/>
        <v>113.59999999999999</v>
      </c>
      <c r="I47" s="28">
        <v>16.420000000000002</v>
      </c>
      <c r="J47" s="28">
        <f t="shared" si="20"/>
        <v>1865.3099999999999</v>
      </c>
      <c r="K47" s="28">
        <f t="shared" si="20"/>
        <v>0</v>
      </c>
      <c r="L47" s="28">
        <f t="shared" si="20"/>
        <v>0</v>
      </c>
      <c r="M47" s="28">
        <f t="shared" si="20"/>
        <v>0</v>
      </c>
      <c r="N47" s="28">
        <f t="shared" si="20"/>
        <v>1865.3099999999999</v>
      </c>
      <c r="O47" s="51">
        <f t="shared" si="22"/>
        <v>0</v>
      </c>
      <c r="P47" s="52">
        <f t="shared" si="14"/>
        <v>0</v>
      </c>
    </row>
    <row r="48" ht="25.5">
      <c r="A48" s="35" t="s">
        <v>112</v>
      </c>
      <c r="B48" s="25" t="s">
        <v>77</v>
      </c>
      <c r="C48" s="26" t="s">
        <v>69</v>
      </c>
      <c r="D48" s="26">
        <v>26.41</v>
      </c>
      <c r="E48" s="26">
        <v>0</v>
      </c>
      <c r="F48" s="26">
        <v>0</v>
      </c>
      <c r="G48" s="50">
        <f t="shared" si="15"/>
        <v>0</v>
      </c>
      <c r="H48" s="50">
        <f t="shared" si="16"/>
        <v>26.41</v>
      </c>
      <c r="I48" s="28">
        <v>13.99</v>
      </c>
      <c r="J48" s="28">
        <f t="shared" si="20"/>
        <v>369.48000000000002</v>
      </c>
      <c r="K48" s="28">
        <f t="shared" si="20"/>
        <v>0</v>
      </c>
      <c r="L48" s="28">
        <f t="shared" si="20"/>
        <v>0</v>
      </c>
      <c r="M48" s="28">
        <f t="shared" si="20"/>
        <v>0</v>
      </c>
      <c r="N48" s="28">
        <f t="shared" si="20"/>
        <v>369.48000000000002</v>
      </c>
      <c r="O48" s="51">
        <f t="shared" si="22"/>
        <v>0</v>
      </c>
      <c r="P48" s="52">
        <f t="shared" si="14"/>
        <v>0</v>
      </c>
    </row>
    <row r="49">
      <c r="A49" s="35" t="s">
        <v>113</v>
      </c>
      <c r="B49" s="25" t="s">
        <v>114</v>
      </c>
      <c r="C49" s="26" t="s">
        <v>69</v>
      </c>
      <c r="D49" s="26">
        <v>356.91000000000003</v>
      </c>
      <c r="E49" s="26">
        <v>0</v>
      </c>
      <c r="F49" s="26">
        <v>0</v>
      </c>
      <c r="G49" s="50">
        <f t="shared" si="15"/>
        <v>0</v>
      </c>
      <c r="H49" s="50">
        <f t="shared" si="16"/>
        <v>356.91000000000003</v>
      </c>
      <c r="I49" s="28">
        <v>24.350000000000001</v>
      </c>
      <c r="J49" s="28">
        <f t="shared" si="20"/>
        <v>8690.7600000000002</v>
      </c>
      <c r="K49" s="28">
        <f t="shared" si="20"/>
        <v>0</v>
      </c>
      <c r="L49" s="28">
        <f t="shared" si="20"/>
        <v>0</v>
      </c>
      <c r="M49" s="28">
        <f t="shared" si="20"/>
        <v>0</v>
      </c>
      <c r="N49" s="28">
        <f t="shared" si="20"/>
        <v>8690.7600000000002</v>
      </c>
      <c r="O49" s="51">
        <f t="shared" si="22"/>
        <v>0</v>
      </c>
      <c r="P49" s="52">
        <f t="shared" si="14"/>
        <v>0</v>
      </c>
    </row>
    <row r="50" ht="25.5">
      <c r="A50" s="35" t="s">
        <v>115</v>
      </c>
      <c r="B50" s="25" t="s">
        <v>116</v>
      </c>
      <c r="C50" s="26" t="s">
        <v>50</v>
      </c>
      <c r="D50" s="26">
        <v>24.18</v>
      </c>
      <c r="E50" s="26">
        <v>0</v>
      </c>
      <c r="F50" s="26">
        <v>0</v>
      </c>
      <c r="G50" s="50">
        <f t="shared" si="15"/>
        <v>0</v>
      </c>
      <c r="H50" s="50">
        <f t="shared" si="16"/>
        <v>24.18</v>
      </c>
      <c r="I50" s="28">
        <v>819.38999999999999</v>
      </c>
      <c r="J50" s="28">
        <f t="shared" si="20"/>
        <v>19812.850000000002</v>
      </c>
      <c r="K50" s="28">
        <f t="shared" si="20"/>
        <v>0</v>
      </c>
      <c r="L50" s="28">
        <f t="shared" si="20"/>
        <v>0</v>
      </c>
      <c r="M50" s="28">
        <f t="shared" si="20"/>
        <v>0</v>
      </c>
      <c r="N50" s="28">
        <f t="shared" si="20"/>
        <v>19812.850000000002</v>
      </c>
      <c r="O50" s="51">
        <f t="shared" si="22"/>
        <v>0</v>
      </c>
      <c r="P50" s="52">
        <f t="shared" si="14"/>
        <v>0</v>
      </c>
    </row>
    <row r="51">
      <c r="A51" s="33" t="s">
        <v>117</v>
      </c>
      <c r="B51" s="34" t="s">
        <v>118</v>
      </c>
      <c r="C51" s="17"/>
      <c r="D51" s="17"/>
      <c r="E51" s="17"/>
      <c r="F51" s="17"/>
      <c r="G51" s="17"/>
      <c r="H51" s="17"/>
      <c r="I51" s="19"/>
      <c r="J51" s="19">
        <f>SUM(J52:J60)</f>
        <v>9291.7400000000016</v>
      </c>
      <c r="K51" s="19">
        <f>SUM(K52:K60)</f>
        <v>0</v>
      </c>
      <c r="L51" s="19">
        <f>SUM(L52:L60)</f>
        <v>0</v>
      </c>
      <c r="M51" s="19">
        <f>SUM(M52:M60)</f>
        <v>0</v>
      </c>
      <c r="N51" s="19">
        <f>SUM(N52:N60)</f>
        <v>9291.7400000000016</v>
      </c>
      <c r="O51" s="45">
        <f>SUM(M51/J51)</f>
        <v>0</v>
      </c>
      <c r="P51" s="46">
        <f t="shared" si="14"/>
        <v>0</v>
      </c>
    </row>
    <row r="52" ht="25.5">
      <c r="A52" s="35" t="s">
        <v>119</v>
      </c>
      <c r="B52" s="25" t="s">
        <v>120</v>
      </c>
      <c r="C52" s="26" t="s">
        <v>43</v>
      </c>
      <c r="D52" s="26">
        <v>35</v>
      </c>
      <c r="E52" s="26">
        <v>0</v>
      </c>
      <c r="F52" s="26">
        <v>0</v>
      </c>
      <c r="G52" s="50">
        <f t="shared" si="15"/>
        <v>0</v>
      </c>
      <c r="H52" s="50">
        <f t="shared" si="16"/>
        <v>35</v>
      </c>
      <c r="I52" s="28">
        <v>72.640000000000001</v>
      </c>
      <c r="J52" s="28">
        <f t="shared" si="20"/>
        <v>2542.4000000000001</v>
      </c>
      <c r="K52" s="28">
        <f t="shared" si="20"/>
        <v>0</v>
      </c>
      <c r="L52" s="28">
        <f t="shared" si="20"/>
        <v>0</v>
      </c>
      <c r="M52" s="28">
        <f t="shared" si="20"/>
        <v>0</v>
      </c>
      <c r="N52" s="28">
        <f t="shared" si="20"/>
        <v>2542.4000000000001</v>
      </c>
      <c r="O52" s="51">
        <f t="shared" ref="O52:O60" si="23">IF(L52="",0/J52,L52/J52)</f>
        <v>0</v>
      </c>
      <c r="P52" s="52">
        <f t="shared" si="14"/>
        <v>0</v>
      </c>
    </row>
    <row r="53">
      <c r="A53" s="35" t="s">
        <v>121</v>
      </c>
      <c r="B53" s="25" t="s">
        <v>122</v>
      </c>
      <c r="C53" s="26" t="s">
        <v>25</v>
      </c>
      <c r="D53" s="26">
        <v>5</v>
      </c>
      <c r="E53" s="26">
        <v>0</v>
      </c>
      <c r="F53" s="26">
        <v>0</v>
      </c>
      <c r="G53" s="50">
        <f t="shared" si="15"/>
        <v>0</v>
      </c>
      <c r="H53" s="50">
        <f t="shared" si="16"/>
        <v>5</v>
      </c>
      <c r="I53" s="28">
        <v>19.52</v>
      </c>
      <c r="J53" s="28">
        <f t="shared" si="20"/>
        <v>97.600000000000009</v>
      </c>
      <c r="K53" s="28">
        <f t="shared" si="20"/>
        <v>0</v>
      </c>
      <c r="L53" s="28">
        <f t="shared" si="20"/>
        <v>0</v>
      </c>
      <c r="M53" s="28">
        <f t="shared" si="20"/>
        <v>0</v>
      </c>
      <c r="N53" s="28">
        <f t="shared" si="20"/>
        <v>97.600000000000009</v>
      </c>
      <c r="O53" s="51">
        <f t="shared" si="23"/>
        <v>0</v>
      </c>
      <c r="P53" s="52">
        <f t="shared" si="14"/>
        <v>0</v>
      </c>
    </row>
    <row r="54">
      <c r="A54" s="35" t="s">
        <v>123</v>
      </c>
      <c r="B54" s="25" t="s">
        <v>99</v>
      </c>
      <c r="C54" s="26" t="s">
        <v>19</v>
      </c>
      <c r="D54" s="26">
        <v>4.8399999999999999</v>
      </c>
      <c r="E54" s="26">
        <v>0</v>
      </c>
      <c r="F54" s="26">
        <v>0</v>
      </c>
      <c r="G54" s="50">
        <f t="shared" si="15"/>
        <v>0</v>
      </c>
      <c r="H54" s="50">
        <f t="shared" si="16"/>
        <v>4.8399999999999999</v>
      </c>
      <c r="I54" s="28">
        <v>46.07</v>
      </c>
      <c r="J54" s="28">
        <f t="shared" si="20"/>
        <v>222.98000000000002</v>
      </c>
      <c r="K54" s="28">
        <f t="shared" si="20"/>
        <v>0</v>
      </c>
      <c r="L54" s="28">
        <f t="shared" si="20"/>
        <v>0</v>
      </c>
      <c r="M54" s="28">
        <f t="shared" si="20"/>
        <v>0</v>
      </c>
      <c r="N54" s="28">
        <f t="shared" si="20"/>
        <v>222.98000000000002</v>
      </c>
      <c r="O54" s="51">
        <f t="shared" si="23"/>
        <v>0</v>
      </c>
      <c r="P54" s="52">
        <f t="shared" si="14"/>
        <v>0</v>
      </c>
    </row>
    <row r="55" ht="25.5">
      <c r="A55" s="35" t="s">
        <v>124</v>
      </c>
      <c r="B55" s="25" t="s">
        <v>125</v>
      </c>
      <c r="C55" s="26" t="s">
        <v>19</v>
      </c>
      <c r="D55" s="26">
        <v>4.4000000000000004</v>
      </c>
      <c r="E55" s="26">
        <v>0</v>
      </c>
      <c r="F55" s="26">
        <v>0</v>
      </c>
      <c r="G55" s="50">
        <f t="shared" si="15"/>
        <v>0</v>
      </c>
      <c r="H55" s="50">
        <f t="shared" si="16"/>
        <v>4.4000000000000004</v>
      </c>
      <c r="I55" s="28">
        <v>155.16999999999999</v>
      </c>
      <c r="J55" s="28">
        <f t="shared" si="20"/>
        <v>682.75</v>
      </c>
      <c r="K55" s="28">
        <f t="shared" si="20"/>
        <v>0</v>
      </c>
      <c r="L55" s="28">
        <f t="shared" si="20"/>
        <v>0</v>
      </c>
      <c r="M55" s="28">
        <f t="shared" si="20"/>
        <v>0</v>
      </c>
      <c r="N55" s="28">
        <f t="shared" si="20"/>
        <v>682.75</v>
      </c>
      <c r="O55" s="51">
        <f t="shared" si="23"/>
        <v>0</v>
      </c>
      <c r="P55" s="52">
        <f t="shared" si="14"/>
        <v>0</v>
      </c>
    </row>
    <row r="56">
      <c r="A56" s="35" t="s">
        <v>126</v>
      </c>
      <c r="B56" s="25" t="s">
        <v>127</v>
      </c>
      <c r="C56" s="26" t="s">
        <v>69</v>
      </c>
      <c r="D56" s="26">
        <v>116.61</v>
      </c>
      <c r="E56" s="26">
        <v>0</v>
      </c>
      <c r="F56" s="26">
        <v>0</v>
      </c>
      <c r="G56" s="50">
        <f t="shared" si="15"/>
        <v>0</v>
      </c>
      <c r="H56" s="50">
        <f t="shared" si="16"/>
        <v>116.61</v>
      </c>
      <c r="I56" s="28">
        <v>17.879999999999999</v>
      </c>
      <c r="J56" s="28">
        <f t="shared" si="20"/>
        <v>2084.9900000000002</v>
      </c>
      <c r="K56" s="28">
        <f t="shared" si="20"/>
        <v>0</v>
      </c>
      <c r="L56" s="28">
        <f t="shared" si="20"/>
        <v>0</v>
      </c>
      <c r="M56" s="28">
        <f t="shared" si="20"/>
        <v>0</v>
      </c>
      <c r="N56" s="28">
        <f t="shared" si="20"/>
        <v>2084.9900000000002</v>
      </c>
      <c r="O56" s="51">
        <f t="shared" si="23"/>
        <v>0</v>
      </c>
      <c r="P56" s="52">
        <f t="shared" si="14"/>
        <v>0</v>
      </c>
    </row>
    <row r="57" ht="25.5">
      <c r="A57" s="35" t="s">
        <v>128</v>
      </c>
      <c r="B57" s="25" t="s">
        <v>77</v>
      </c>
      <c r="C57" s="26" t="s">
        <v>69</v>
      </c>
      <c r="D57" s="26">
        <v>83.780000000000001</v>
      </c>
      <c r="E57" s="26">
        <v>0</v>
      </c>
      <c r="F57" s="26">
        <v>0</v>
      </c>
      <c r="G57" s="50">
        <f t="shared" si="15"/>
        <v>0</v>
      </c>
      <c r="H57" s="50">
        <f t="shared" si="16"/>
        <v>83.780000000000001</v>
      </c>
      <c r="I57" s="28">
        <v>13.99</v>
      </c>
      <c r="J57" s="28">
        <f t="shared" si="20"/>
        <v>1172.0799999999999</v>
      </c>
      <c r="K57" s="28">
        <f t="shared" si="20"/>
        <v>0</v>
      </c>
      <c r="L57" s="28">
        <f t="shared" si="20"/>
        <v>0</v>
      </c>
      <c r="M57" s="28">
        <f t="shared" si="20"/>
        <v>0</v>
      </c>
      <c r="N57" s="28">
        <f t="shared" si="20"/>
        <v>1172.0799999999999</v>
      </c>
      <c r="O57" s="51">
        <f t="shared" si="23"/>
        <v>0</v>
      </c>
      <c r="P57" s="52">
        <f t="shared" si="14"/>
        <v>0</v>
      </c>
    </row>
    <row r="58">
      <c r="A58" s="35" t="s">
        <v>129</v>
      </c>
      <c r="B58" s="25" t="s">
        <v>130</v>
      </c>
      <c r="C58" s="26" t="s">
        <v>69</v>
      </c>
      <c r="D58" s="26">
        <v>13.869999999999999</v>
      </c>
      <c r="E58" s="26">
        <v>0</v>
      </c>
      <c r="F58" s="26">
        <v>0</v>
      </c>
      <c r="G58" s="50">
        <f t="shared" si="15"/>
        <v>0</v>
      </c>
      <c r="H58" s="50">
        <f t="shared" si="16"/>
        <v>13.869999999999999</v>
      </c>
      <c r="I58" s="28">
        <v>13.52</v>
      </c>
      <c r="J58" s="28">
        <f t="shared" si="20"/>
        <v>187.52000000000001</v>
      </c>
      <c r="K58" s="28">
        <f t="shared" si="20"/>
        <v>0</v>
      </c>
      <c r="L58" s="28">
        <f t="shared" si="20"/>
        <v>0</v>
      </c>
      <c r="M58" s="28">
        <f t="shared" si="20"/>
        <v>0</v>
      </c>
      <c r="N58" s="28">
        <f t="shared" si="20"/>
        <v>187.52000000000001</v>
      </c>
      <c r="O58" s="51">
        <f t="shared" si="23"/>
        <v>0</v>
      </c>
      <c r="P58" s="52">
        <f t="shared" si="14"/>
        <v>0</v>
      </c>
    </row>
    <row r="59">
      <c r="A59" s="35" t="s">
        <v>131</v>
      </c>
      <c r="B59" s="25" t="s">
        <v>114</v>
      </c>
      <c r="C59" s="26" t="s">
        <v>69</v>
      </c>
      <c r="D59" s="26">
        <v>13.08</v>
      </c>
      <c r="E59" s="26">
        <v>0</v>
      </c>
      <c r="F59" s="26">
        <v>0</v>
      </c>
      <c r="G59" s="50">
        <f t="shared" si="15"/>
        <v>0</v>
      </c>
      <c r="H59" s="50">
        <f t="shared" si="16"/>
        <v>13.08</v>
      </c>
      <c r="I59" s="28">
        <v>24.350000000000001</v>
      </c>
      <c r="J59" s="28">
        <f t="shared" si="20"/>
        <v>318.5</v>
      </c>
      <c r="K59" s="28">
        <f t="shared" si="20"/>
        <v>0</v>
      </c>
      <c r="L59" s="28">
        <f t="shared" si="20"/>
        <v>0</v>
      </c>
      <c r="M59" s="28">
        <f t="shared" si="20"/>
        <v>0</v>
      </c>
      <c r="N59" s="28">
        <f t="shared" si="20"/>
        <v>318.5</v>
      </c>
      <c r="O59" s="51">
        <f t="shared" si="23"/>
        <v>0</v>
      </c>
      <c r="P59" s="52">
        <f t="shared" si="14"/>
        <v>0</v>
      </c>
    </row>
    <row r="60" ht="25.5">
      <c r="A60" s="35" t="s">
        <v>132</v>
      </c>
      <c r="B60" s="25" t="s">
        <v>116</v>
      </c>
      <c r="C60" s="26" t="s">
        <v>50</v>
      </c>
      <c r="D60" s="26">
        <v>2.4199999999999999</v>
      </c>
      <c r="E60" s="26">
        <v>0</v>
      </c>
      <c r="F60" s="26">
        <v>0</v>
      </c>
      <c r="G60" s="50">
        <f t="shared" si="15"/>
        <v>0</v>
      </c>
      <c r="H60" s="50">
        <f t="shared" si="16"/>
        <v>2.4199999999999999</v>
      </c>
      <c r="I60" s="28">
        <v>819.38999999999999</v>
      </c>
      <c r="J60" s="28">
        <f t="shared" si="20"/>
        <v>1982.9200000000001</v>
      </c>
      <c r="K60" s="28">
        <f t="shared" si="20"/>
        <v>0</v>
      </c>
      <c r="L60" s="28">
        <f t="shared" si="20"/>
        <v>0</v>
      </c>
      <c r="M60" s="28">
        <f t="shared" si="20"/>
        <v>0</v>
      </c>
      <c r="N60" s="28">
        <f t="shared" si="20"/>
        <v>1982.9200000000001</v>
      </c>
      <c r="O60" s="51">
        <f t="shared" si="23"/>
        <v>0</v>
      </c>
      <c r="P60" s="52">
        <f t="shared" si="14"/>
        <v>0</v>
      </c>
    </row>
    <row r="61">
      <c r="A61" s="33" t="s">
        <v>133</v>
      </c>
      <c r="B61" s="34" t="s">
        <v>134</v>
      </c>
      <c r="C61" s="17"/>
      <c r="D61" s="17"/>
      <c r="E61" s="17"/>
      <c r="F61" s="17"/>
      <c r="G61" s="17"/>
      <c r="H61" s="17"/>
      <c r="I61" s="19"/>
      <c r="J61" s="19">
        <f>SUM(J62:J66)</f>
        <v>2825.8800000000001</v>
      </c>
      <c r="K61" s="19">
        <f>SUM(K62:K66)</f>
        <v>0</v>
      </c>
      <c r="L61" s="19">
        <f>SUM(L62:L66)</f>
        <v>0</v>
      </c>
      <c r="M61" s="19">
        <f>SUM(M62:M66)</f>
        <v>0</v>
      </c>
      <c r="N61" s="19">
        <f>SUM(N62:N66)</f>
        <v>2825.8800000000001</v>
      </c>
      <c r="O61" s="45">
        <f>SUM(M61/J61)</f>
        <v>0</v>
      </c>
      <c r="P61" s="46">
        <f t="shared" si="14"/>
        <v>0</v>
      </c>
    </row>
    <row r="62" ht="25.5">
      <c r="A62" s="35" t="s">
        <v>135</v>
      </c>
      <c r="B62" s="25" t="s">
        <v>120</v>
      </c>
      <c r="C62" s="26" t="s">
        <v>43</v>
      </c>
      <c r="D62" s="26">
        <v>17.5</v>
      </c>
      <c r="E62" s="26">
        <v>0</v>
      </c>
      <c r="F62" s="26">
        <v>0</v>
      </c>
      <c r="G62" s="50">
        <f t="shared" si="15"/>
        <v>0</v>
      </c>
      <c r="H62" s="50">
        <f t="shared" si="16"/>
        <v>17.5</v>
      </c>
      <c r="I62" s="28">
        <v>72.640000000000001</v>
      </c>
      <c r="J62" s="28">
        <f t="shared" si="20"/>
        <v>1271.2</v>
      </c>
      <c r="K62" s="28">
        <f t="shared" si="20"/>
        <v>0</v>
      </c>
      <c r="L62" s="28">
        <f t="shared" si="20"/>
        <v>0</v>
      </c>
      <c r="M62" s="28">
        <f t="shared" si="20"/>
        <v>0</v>
      </c>
      <c r="N62" s="28">
        <f t="shared" si="20"/>
        <v>1271.2</v>
      </c>
      <c r="O62" s="51">
        <f t="shared" ref="O62:O66" si="24">IF(L62="",0/J62,L62/J62)</f>
        <v>0</v>
      </c>
      <c r="P62" s="52">
        <f t="shared" si="14"/>
        <v>0</v>
      </c>
    </row>
    <row r="63">
      <c r="A63" s="35" t="s">
        <v>136</v>
      </c>
      <c r="B63" s="25" t="s">
        <v>99</v>
      </c>
      <c r="C63" s="26" t="s">
        <v>19</v>
      </c>
      <c r="D63" s="26">
        <v>1.25</v>
      </c>
      <c r="E63" s="26">
        <v>0</v>
      </c>
      <c r="F63" s="26">
        <v>0</v>
      </c>
      <c r="G63" s="50">
        <f t="shared" si="15"/>
        <v>0</v>
      </c>
      <c r="H63" s="50">
        <f t="shared" si="16"/>
        <v>1.25</v>
      </c>
      <c r="I63" s="28">
        <v>46.07</v>
      </c>
      <c r="J63" s="28">
        <f t="shared" si="20"/>
        <v>57.590000000000003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8">
        <f t="shared" si="20"/>
        <v>57.590000000000003</v>
      </c>
      <c r="O63" s="51">
        <f t="shared" si="24"/>
        <v>0</v>
      </c>
      <c r="P63" s="52">
        <f t="shared" si="14"/>
        <v>0</v>
      </c>
    </row>
    <row r="64" ht="25.5">
      <c r="A64" s="35" t="s">
        <v>137</v>
      </c>
      <c r="B64" s="25" t="s">
        <v>125</v>
      </c>
      <c r="C64" s="26" t="s">
        <v>19</v>
      </c>
      <c r="D64" s="26">
        <v>5</v>
      </c>
      <c r="E64" s="26">
        <v>0</v>
      </c>
      <c r="F64" s="26">
        <v>0</v>
      </c>
      <c r="G64" s="50">
        <f t="shared" si="15"/>
        <v>0</v>
      </c>
      <c r="H64" s="50">
        <f t="shared" si="16"/>
        <v>5</v>
      </c>
      <c r="I64" s="28">
        <v>155.16999999999999</v>
      </c>
      <c r="J64" s="28">
        <f t="shared" si="20"/>
        <v>775.85000000000002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8">
        <f t="shared" si="20"/>
        <v>775.85000000000002</v>
      </c>
      <c r="O64" s="51">
        <f t="shared" si="24"/>
        <v>0</v>
      </c>
      <c r="P64" s="52">
        <f t="shared" si="14"/>
        <v>0</v>
      </c>
    </row>
    <row r="65">
      <c r="A65" s="35" t="s">
        <v>138</v>
      </c>
      <c r="B65" s="25" t="s">
        <v>139</v>
      </c>
      <c r="C65" s="26" t="s">
        <v>69</v>
      </c>
      <c r="D65" s="26">
        <v>10.19</v>
      </c>
      <c r="E65" s="26">
        <v>0</v>
      </c>
      <c r="F65" s="26">
        <v>0</v>
      </c>
      <c r="G65" s="50">
        <f t="shared" si="15"/>
        <v>0</v>
      </c>
      <c r="H65" s="50">
        <f t="shared" si="16"/>
        <v>10.19</v>
      </c>
      <c r="I65" s="28">
        <v>20.120000000000001</v>
      </c>
      <c r="J65" s="28">
        <f t="shared" si="20"/>
        <v>205.02000000000001</v>
      </c>
      <c r="K65" s="28">
        <f t="shared" si="20"/>
        <v>0</v>
      </c>
      <c r="L65" s="28">
        <f t="shared" si="20"/>
        <v>0</v>
      </c>
      <c r="M65" s="28">
        <f t="shared" si="20"/>
        <v>0</v>
      </c>
      <c r="N65" s="28">
        <f t="shared" si="20"/>
        <v>205.02000000000001</v>
      </c>
      <c r="O65" s="51">
        <f t="shared" si="24"/>
        <v>0</v>
      </c>
      <c r="P65" s="52">
        <f t="shared" si="14"/>
        <v>0</v>
      </c>
    </row>
    <row r="66" ht="25.5">
      <c r="A66" s="35" t="s">
        <v>140</v>
      </c>
      <c r="B66" s="25" t="s">
        <v>116</v>
      </c>
      <c r="C66" s="26" t="s">
        <v>50</v>
      </c>
      <c r="D66" s="26">
        <v>0.63</v>
      </c>
      <c r="E66" s="26">
        <v>0</v>
      </c>
      <c r="F66" s="26">
        <v>0</v>
      </c>
      <c r="G66" s="50">
        <f t="shared" si="15"/>
        <v>0</v>
      </c>
      <c r="H66" s="50">
        <f t="shared" si="16"/>
        <v>0.63</v>
      </c>
      <c r="I66" s="28">
        <v>819.38999999999999</v>
      </c>
      <c r="J66" s="28">
        <f t="shared" si="20"/>
        <v>516.22000000000003</v>
      </c>
      <c r="K66" s="28">
        <f t="shared" si="20"/>
        <v>0</v>
      </c>
      <c r="L66" s="28">
        <f t="shared" si="20"/>
        <v>0</v>
      </c>
      <c r="M66" s="28">
        <f t="shared" si="20"/>
        <v>0</v>
      </c>
      <c r="N66" s="28">
        <f t="shared" si="20"/>
        <v>516.22000000000003</v>
      </c>
      <c r="O66" s="51">
        <f t="shared" si="24"/>
        <v>0</v>
      </c>
      <c r="P66" s="52">
        <f t="shared" si="14"/>
        <v>0</v>
      </c>
    </row>
    <row r="67">
      <c r="A67" s="33" t="s">
        <v>141</v>
      </c>
      <c r="B67" s="34" t="s">
        <v>142</v>
      </c>
      <c r="C67" s="17"/>
      <c r="D67" s="17"/>
      <c r="E67" s="17"/>
      <c r="F67" s="17"/>
      <c r="G67" s="17"/>
      <c r="H67" s="17"/>
      <c r="I67" s="19"/>
      <c r="J67" s="19">
        <f>SUM(J68:J71)</f>
        <v>10260.9</v>
      </c>
      <c r="K67" s="19">
        <f>SUM(K68:K71)</f>
        <v>0</v>
      </c>
      <c r="L67" s="19">
        <f>SUM(L68:L71)</f>
        <v>0</v>
      </c>
      <c r="M67" s="19">
        <f>SUM(M68:M71)</f>
        <v>0</v>
      </c>
      <c r="N67" s="19">
        <f>SUM(N68:N71)</f>
        <v>10260.9</v>
      </c>
      <c r="O67" s="45">
        <f>SUM(M67/J67)</f>
        <v>0</v>
      </c>
      <c r="P67" s="46">
        <f t="shared" si="14"/>
        <v>0</v>
      </c>
    </row>
    <row r="68">
      <c r="A68" s="35" t="s">
        <v>143</v>
      </c>
      <c r="B68" s="25" t="s">
        <v>99</v>
      </c>
      <c r="C68" s="26" t="s">
        <v>19</v>
      </c>
      <c r="D68" s="26">
        <v>13.25</v>
      </c>
      <c r="E68" s="26">
        <v>0</v>
      </c>
      <c r="F68" s="26">
        <v>0</v>
      </c>
      <c r="G68" s="50">
        <f t="shared" si="15"/>
        <v>0</v>
      </c>
      <c r="H68" s="50">
        <f t="shared" si="16"/>
        <v>13.25</v>
      </c>
      <c r="I68" s="28">
        <v>46.07</v>
      </c>
      <c r="J68" s="28">
        <f t="shared" ref="J68:N71" si="25">ROUND(D68*$I68,2)</f>
        <v>610.43000000000006</v>
      </c>
      <c r="K68" s="28">
        <f t="shared" si="25"/>
        <v>0</v>
      </c>
      <c r="L68" s="28">
        <f t="shared" si="25"/>
        <v>0</v>
      </c>
      <c r="M68" s="28">
        <f t="shared" si="25"/>
        <v>0</v>
      </c>
      <c r="N68" s="28">
        <f t="shared" si="25"/>
        <v>610.43000000000006</v>
      </c>
      <c r="O68" s="51">
        <f t="shared" ref="O68:O71" si="26">IF(L68="",0/J68,L68/J68)</f>
        <v>0</v>
      </c>
      <c r="P68" s="52">
        <f t="shared" si="14"/>
        <v>0</v>
      </c>
    </row>
    <row r="69" ht="25.5">
      <c r="A69" s="35" t="s">
        <v>121</v>
      </c>
      <c r="B69" s="25" t="s">
        <v>144</v>
      </c>
      <c r="C69" s="26" t="s">
        <v>19</v>
      </c>
      <c r="D69" s="26">
        <v>44.969999999999999</v>
      </c>
      <c r="E69" s="26">
        <v>0</v>
      </c>
      <c r="F69" s="26">
        <v>0</v>
      </c>
      <c r="G69" s="50">
        <f t="shared" si="15"/>
        <v>0</v>
      </c>
      <c r="H69" s="50">
        <f t="shared" si="16"/>
        <v>44.969999999999999</v>
      </c>
      <c r="I69" s="28">
        <v>114.01000000000001</v>
      </c>
      <c r="J69" s="28">
        <f t="shared" si="25"/>
        <v>5127.0299999999997</v>
      </c>
      <c r="K69" s="28">
        <f t="shared" si="25"/>
        <v>0</v>
      </c>
      <c r="L69" s="28">
        <f t="shared" si="25"/>
        <v>0</v>
      </c>
      <c r="M69" s="28">
        <f t="shared" si="25"/>
        <v>0</v>
      </c>
      <c r="N69" s="28">
        <f t="shared" si="25"/>
        <v>5127.0299999999997</v>
      </c>
      <c r="O69" s="51">
        <f t="shared" si="26"/>
        <v>0</v>
      </c>
      <c r="P69" s="52">
        <f t="shared" si="14"/>
        <v>0</v>
      </c>
    </row>
    <row r="70" ht="15" customHeight="1">
      <c r="A70" s="35" t="s">
        <v>123</v>
      </c>
      <c r="B70" s="25" t="s">
        <v>72</v>
      </c>
      <c r="C70" s="26" t="s">
        <v>69</v>
      </c>
      <c r="D70" s="26">
        <v>84.200000000000003</v>
      </c>
      <c r="E70" s="26">
        <v>0</v>
      </c>
      <c r="F70" s="26">
        <v>0</v>
      </c>
      <c r="G70" s="50">
        <f t="shared" si="15"/>
        <v>0</v>
      </c>
      <c r="H70" s="50">
        <f t="shared" si="16"/>
        <v>84.200000000000003</v>
      </c>
      <c r="I70" s="28">
        <v>18.300000000000001</v>
      </c>
      <c r="J70" s="28">
        <f t="shared" si="25"/>
        <v>1540.8600000000001</v>
      </c>
      <c r="K70" s="28">
        <f t="shared" si="25"/>
        <v>0</v>
      </c>
      <c r="L70" s="28">
        <f t="shared" si="25"/>
        <v>0</v>
      </c>
      <c r="M70" s="28">
        <f t="shared" si="25"/>
        <v>0</v>
      </c>
      <c r="N70" s="28">
        <f t="shared" si="25"/>
        <v>1540.8600000000001</v>
      </c>
      <c r="O70" s="51">
        <f t="shared" si="26"/>
        <v>0</v>
      </c>
      <c r="P70" s="52">
        <f t="shared" si="14"/>
        <v>0</v>
      </c>
    </row>
    <row r="71" ht="25.5">
      <c r="A71" s="35" t="s">
        <v>124</v>
      </c>
      <c r="B71" s="25" t="s">
        <v>116</v>
      </c>
      <c r="C71" s="26" t="s">
        <v>50</v>
      </c>
      <c r="D71" s="26">
        <v>3.6400000000000001</v>
      </c>
      <c r="E71" s="26">
        <v>0</v>
      </c>
      <c r="F71" s="26">
        <v>0</v>
      </c>
      <c r="G71" s="50">
        <f t="shared" si="15"/>
        <v>0</v>
      </c>
      <c r="H71" s="50">
        <f t="shared" si="16"/>
        <v>3.6400000000000001</v>
      </c>
      <c r="I71" s="28">
        <v>819.38999999999999</v>
      </c>
      <c r="J71" s="28">
        <f t="shared" si="25"/>
        <v>2982.5799999999999</v>
      </c>
      <c r="K71" s="28">
        <f t="shared" si="25"/>
        <v>0</v>
      </c>
      <c r="L71" s="28">
        <f t="shared" si="25"/>
        <v>0</v>
      </c>
      <c r="M71" s="28">
        <f t="shared" si="25"/>
        <v>0</v>
      </c>
      <c r="N71" s="28">
        <f t="shared" si="25"/>
        <v>2982.5799999999999</v>
      </c>
      <c r="O71" s="51">
        <f t="shared" si="26"/>
        <v>0</v>
      </c>
      <c r="P71" s="52">
        <f t="shared" si="14"/>
        <v>0</v>
      </c>
    </row>
    <row r="72">
      <c r="A72" s="33" t="s">
        <v>145</v>
      </c>
      <c r="B72" s="34" t="s">
        <v>146</v>
      </c>
      <c r="C72" s="17"/>
      <c r="D72" s="17"/>
      <c r="E72" s="17"/>
      <c r="F72" s="17"/>
      <c r="G72" s="54"/>
      <c r="H72" s="17"/>
      <c r="I72" s="19"/>
      <c r="J72" s="19"/>
      <c r="K72" s="19"/>
      <c r="L72" s="19"/>
      <c r="M72" s="19"/>
      <c r="N72" s="19"/>
      <c r="O72" s="45"/>
      <c r="P72" s="46"/>
    </row>
    <row r="73">
      <c r="A73" s="33" t="s">
        <v>147</v>
      </c>
      <c r="B73" s="34" t="s">
        <v>148</v>
      </c>
      <c r="C73" s="17"/>
      <c r="D73" s="17"/>
      <c r="E73" s="17"/>
      <c r="F73" s="17"/>
      <c r="G73" s="54"/>
      <c r="H73" s="17"/>
      <c r="I73" s="19"/>
      <c r="J73" s="19">
        <f>SUM(J74:J78)</f>
        <v>57710.120000000003</v>
      </c>
      <c r="K73" s="19">
        <f>SUM(K74:K78)</f>
        <v>0</v>
      </c>
      <c r="L73" s="19">
        <f>SUM(L74:L78)</f>
        <v>0</v>
      </c>
      <c r="M73" s="19">
        <f>SUM(M74:M78)</f>
        <v>0</v>
      </c>
      <c r="N73" s="19">
        <f>SUM(N74:N78)</f>
        <v>57710.120000000003</v>
      </c>
      <c r="O73" s="45">
        <f>SUM(M73/J73)</f>
        <v>0</v>
      </c>
      <c r="P73" s="46">
        <f t="shared" si="14"/>
        <v>0</v>
      </c>
    </row>
    <row r="74" ht="25.5">
      <c r="A74" s="35" t="s">
        <v>149</v>
      </c>
      <c r="B74" s="25" t="s">
        <v>150</v>
      </c>
      <c r="C74" s="26" t="s">
        <v>19</v>
      </c>
      <c r="D74" s="26">
        <v>333.33999999999997</v>
      </c>
      <c r="E74" s="26">
        <v>0</v>
      </c>
      <c r="F74" s="26">
        <v>0</v>
      </c>
      <c r="G74" s="50">
        <f t="shared" si="15"/>
        <v>0</v>
      </c>
      <c r="H74" s="50">
        <f t="shared" si="16"/>
        <v>333.33999999999997</v>
      </c>
      <c r="I74" s="28">
        <v>60.399999999999999</v>
      </c>
      <c r="J74" s="28">
        <f t="shared" ref="J74:N100" si="27">ROUND(D74*$I74,2)</f>
        <v>20133.740000000002</v>
      </c>
      <c r="K74" s="28">
        <f t="shared" si="27"/>
        <v>0</v>
      </c>
      <c r="L74" s="28">
        <f t="shared" si="27"/>
        <v>0</v>
      </c>
      <c r="M74" s="28">
        <f t="shared" si="27"/>
        <v>0</v>
      </c>
      <c r="N74" s="28">
        <f t="shared" si="27"/>
        <v>20133.740000000002</v>
      </c>
      <c r="O74" s="51">
        <f t="shared" ref="O74:O78" si="28">IF(L74="",0/J74,L74/J74)</f>
        <v>0</v>
      </c>
      <c r="P74" s="52">
        <f t="shared" si="14"/>
        <v>0</v>
      </c>
    </row>
    <row r="75" ht="25.5">
      <c r="A75" s="35" t="s">
        <v>151</v>
      </c>
      <c r="B75" s="25" t="s">
        <v>152</v>
      </c>
      <c r="C75" s="26" t="s">
        <v>69</v>
      </c>
      <c r="D75" s="26">
        <v>839.33000000000004</v>
      </c>
      <c r="E75" s="26">
        <v>0</v>
      </c>
      <c r="F75" s="26">
        <v>0</v>
      </c>
      <c r="G75" s="50">
        <f t="shared" si="15"/>
        <v>0</v>
      </c>
      <c r="H75" s="50">
        <f t="shared" si="16"/>
        <v>839.33000000000004</v>
      </c>
      <c r="I75" s="28">
        <v>14.529999999999999</v>
      </c>
      <c r="J75" s="28">
        <f t="shared" si="27"/>
        <v>12195.460000000001</v>
      </c>
      <c r="K75" s="28">
        <f t="shared" si="27"/>
        <v>0</v>
      </c>
      <c r="L75" s="28">
        <f t="shared" si="27"/>
        <v>0</v>
      </c>
      <c r="M75" s="28">
        <f t="shared" si="27"/>
        <v>0</v>
      </c>
      <c r="N75" s="28">
        <f t="shared" si="27"/>
        <v>12195.460000000001</v>
      </c>
      <c r="O75" s="51">
        <f t="shared" si="28"/>
        <v>0</v>
      </c>
      <c r="P75" s="52">
        <f t="shared" si="14"/>
        <v>0</v>
      </c>
    </row>
    <row r="76" ht="25.5">
      <c r="A76" s="35" t="s">
        <v>153</v>
      </c>
      <c r="B76" s="25" t="s">
        <v>154</v>
      </c>
      <c r="C76" s="26" t="s">
        <v>69</v>
      </c>
      <c r="D76" s="26">
        <v>312.88</v>
      </c>
      <c r="E76" s="26">
        <v>0</v>
      </c>
      <c r="F76" s="26">
        <v>0</v>
      </c>
      <c r="G76" s="50">
        <f t="shared" si="15"/>
        <v>0</v>
      </c>
      <c r="H76" s="50">
        <f t="shared" si="16"/>
        <v>312.88</v>
      </c>
      <c r="I76" s="28">
        <v>12.279999999999999</v>
      </c>
      <c r="J76" s="28">
        <f t="shared" si="27"/>
        <v>3842.1700000000001</v>
      </c>
      <c r="K76" s="28">
        <f t="shared" si="27"/>
        <v>0</v>
      </c>
      <c r="L76" s="28">
        <f t="shared" si="27"/>
        <v>0</v>
      </c>
      <c r="M76" s="28">
        <f t="shared" si="27"/>
        <v>0</v>
      </c>
      <c r="N76" s="28">
        <f t="shared" si="27"/>
        <v>3842.1700000000001</v>
      </c>
      <c r="O76" s="51">
        <f t="shared" si="28"/>
        <v>0</v>
      </c>
      <c r="P76" s="52">
        <f t="shared" si="14"/>
        <v>0</v>
      </c>
    </row>
    <row r="77" ht="25.5">
      <c r="A77" s="35" t="s">
        <v>155</v>
      </c>
      <c r="B77" s="25" t="s">
        <v>156</v>
      </c>
      <c r="C77" s="26" t="s">
        <v>69</v>
      </c>
      <c r="D77" s="26">
        <v>450.22000000000003</v>
      </c>
      <c r="E77" s="26">
        <v>0</v>
      </c>
      <c r="F77" s="26">
        <v>0</v>
      </c>
      <c r="G77" s="50">
        <f t="shared" si="15"/>
        <v>0</v>
      </c>
      <c r="H77" s="50">
        <f t="shared" si="16"/>
        <v>450.22000000000003</v>
      </c>
      <c r="I77" s="28">
        <v>17.84</v>
      </c>
      <c r="J77" s="28">
        <f t="shared" si="27"/>
        <v>8031.9200000000001</v>
      </c>
      <c r="K77" s="28">
        <f t="shared" si="27"/>
        <v>0</v>
      </c>
      <c r="L77" s="28">
        <f t="shared" si="27"/>
        <v>0</v>
      </c>
      <c r="M77" s="28">
        <f t="shared" si="27"/>
        <v>0</v>
      </c>
      <c r="N77" s="28">
        <f t="shared" si="27"/>
        <v>8031.9200000000001</v>
      </c>
      <c r="O77" s="51">
        <f t="shared" si="28"/>
        <v>0</v>
      </c>
      <c r="P77" s="52">
        <f t="shared" si="14"/>
        <v>0</v>
      </c>
    </row>
    <row r="78" ht="25.5">
      <c r="A78" s="35" t="s">
        <v>157</v>
      </c>
      <c r="B78" s="25" t="s">
        <v>158</v>
      </c>
      <c r="C78" s="26" t="s">
        <v>50</v>
      </c>
      <c r="D78" s="26">
        <v>18.25</v>
      </c>
      <c r="E78" s="26">
        <v>0</v>
      </c>
      <c r="F78" s="26">
        <v>0</v>
      </c>
      <c r="G78" s="50">
        <f t="shared" si="15"/>
        <v>0</v>
      </c>
      <c r="H78" s="50">
        <f t="shared" si="16"/>
        <v>18.25</v>
      </c>
      <c r="I78" s="28">
        <v>740.10000000000002</v>
      </c>
      <c r="J78" s="28">
        <f t="shared" si="27"/>
        <v>13506.83</v>
      </c>
      <c r="K78" s="28">
        <f t="shared" si="27"/>
        <v>0</v>
      </c>
      <c r="L78" s="28">
        <f t="shared" si="27"/>
        <v>0</v>
      </c>
      <c r="M78" s="28">
        <f t="shared" si="27"/>
        <v>0</v>
      </c>
      <c r="N78" s="28">
        <f t="shared" si="27"/>
        <v>13506.83</v>
      </c>
      <c r="O78" s="51">
        <f t="shared" si="28"/>
        <v>0</v>
      </c>
      <c r="P78" s="52">
        <f t="shared" si="14"/>
        <v>0</v>
      </c>
    </row>
    <row r="79">
      <c r="A79" s="33" t="s">
        <v>159</v>
      </c>
      <c r="B79" s="34" t="s">
        <v>160</v>
      </c>
      <c r="C79" s="17"/>
      <c r="D79" s="17"/>
      <c r="E79" s="17"/>
      <c r="F79" s="17"/>
      <c r="G79" s="54"/>
      <c r="H79" s="17"/>
      <c r="I79" s="19"/>
      <c r="J79" s="19">
        <f>SUM(J80:J84)</f>
        <v>56563.319999999992</v>
      </c>
      <c r="K79" s="19">
        <f>SUM(K80:K84)</f>
        <v>0</v>
      </c>
      <c r="L79" s="19">
        <f>SUM(L80:L84)</f>
        <v>0</v>
      </c>
      <c r="M79" s="19">
        <f>SUM(M80:M84)</f>
        <v>0</v>
      </c>
      <c r="N79" s="19">
        <f>SUM(N80:N84)</f>
        <v>56563.319999999992</v>
      </c>
      <c r="O79" s="45">
        <f>SUM(M79/J79)</f>
        <v>0</v>
      </c>
      <c r="P79" s="46">
        <f t="shared" si="14"/>
        <v>0</v>
      </c>
    </row>
    <row r="80" ht="25.5">
      <c r="A80" s="35" t="s">
        <v>161</v>
      </c>
      <c r="B80" s="25" t="s">
        <v>150</v>
      </c>
      <c r="C80" s="26" t="s">
        <v>19</v>
      </c>
      <c r="D80" s="26">
        <v>344.10000000000002</v>
      </c>
      <c r="E80" s="26">
        <v>0</v>
      </c>
      <c r="F80" s="26">
        <v>0</v>
      </c>
      <c r="G80" s="50">
        <f t="shared" si="15"/>
        <v>0</v>
      </c>
      <c r="H80" s="50">
        <f t="shared" si="16"/>
        <v>344.10000000000002</v>
      </c>
      <c r="I80" s="28">
        <v>60.399999999999999</v>
      </c>
      <c r="J80" s="28">
        <f t="shared" si="27"/>
        <v>20783.639999999999</v>
      </c>
      <c r="K80" s="28">
        <f t="shared" si="27"/>
        <v>0</v>
      </c>
      <c r="L80" s="28">
        <f t="shared" si="27"/>
        <v>0</v>
      </c>
      <c r="M80" s="28">
        <f t="shared" si="27"/>
        <v>0</v>
      </c>
      <c r="N80" s="28">
        <f t="shared" si="27"/>
        <v>20783.639999999999</v>
      </c>
      <c r="O80" s="51">
        <f t="shared" ref="O80:O84" si="29">IF(L80="",0/J80,L80/J80)</f>
        <v>0</v>
      </c>
      <c r="P80" s="52">
        <f t="shared" si="14"/>
        <v>0</v>
      </c>
    </row>
    <row r="81" ht="25.5">
      <c r="A81" s="35" t="s">
        <v>162</v>
      </c>
      <c r="B81" s="25" t="s">
        <v>163</v>
      </c>
      <c r="C81" s="26" t="s">
        <v>69</v>
      </c>
      <c r="D81" s="26">
        <v>675.90999999999997</v>
      </c>
      <c r="E81" s="26">
        <v>0</v>
      </c>
      <c r="F81" s="26">
        <v>0</v>
      </c>
      <c r="G81" s="50">
        <f t="shared" si="15"/>
        <v>0</v>
      </c>
      <c r="H81" s="50">
        <f t="shared" si="16"/>
        <v>675.90999999999997</v>
      </c>
      <c r="I81" s="28">
        <v>16.170000000000002</v>
      </c>
      <c r="J81" s="28">
        <f t="shared" si="27"/>
        <v>10929.460000000001</v>
      </c>
      <c r="K81" s="28">
        <f t="shared" si="27"/>
        <v>0</v>
      </c>
      <c r="L81" s="28">
        <f t="shared" si="27"/>
        <v>0</v>
      </c>
      <c r="M81" s="28">
        <f t="shared" si="27"/>
        <v>0</v>
      </c>
      <c r="N81" s="28">
        <f t="shared" si="27"/>
        <v>10929.460000000001</v>
      </c>
      <c r="O81" s="51">
        <f t="shared" si="29"/>
        <v>0</v>
      </c>
      <c r="P81" s="52">
        <f t="shared" si="14"/>
        <v>0</v>
      </c>
    </row>
    <row r="82" ht="25.5">
      <c r="A82" s="35" t="s">
        <v>164</v>
      </c>
      <c r="B82" s="25" t="s">
        <v>152</v>
      </c>
      <c r="C82" s="26" t="s">
        <v>69</v>
      </c>
      <c r="D82" s="26">
        <v>9.6400000000000006</v>
      </c>
      <c r="E82" s="26">
        <v>0</v>
      </c>
      <c r="F82" s="26">
        <v>0</v>
      </c>
      <c r="G82" s="50">
        <f t="shared" si="15"/>
        <v>0</v>
      </c>
      <c r="H82" s="50">
        <f t="shared" si="16"/>
        <v>9.6400000000000006</v>
      </c>
      <c r="I82" s="28">
        <v>14.529999999999999</v>
      </c>
      <c r="J82" s="28">
        <f t="shared" si="27"/>
        <v>140.06999999999999</v>
      </c>
      <c r="K82" s="28">
        <f t="shared" si="27"/>
        <v>0</v>
      </c>
      <c r="L82" s="28">
        <f t="shared" si="27"/>
        <v>0</v>
      </c>
      <c r="M82" s="28">
        <f t="shared" si="27"/>
        <v>0</v>
      </c>
      <c r="N82" s="28">
        <f t="shared" si="27"/>
        <v>140.06999999999999</v>
      </c>
      <c r="O82" s="51">
        <f t="shared" si="29"/>
        <v>0</v>
      </c>
      <c r="P82" s="52">
        <f t="shared" ref="P82:P99" si="30">IF(M82="",0/J82,M82/J82)</f>
        <v>0</v>
      </c>
    </row>
    <row r="83" ht="25.5">
      <c r="A83" s="35" t="s">
        <v>165</v>
      </c>
      <c r="B83" s="25" t="s">
        <v>156</v>
      </c>
      <c r="C83" s="26" t="s">
        <v>69</v>
      </c>
      <c r="D83" s="26">
        <v>365.31</v>
      </c>
      <c r="E83" s="26">
        <v>0</v>
      </c>
      <c r="F83" s="26">
        <v>0</v>
      </c>
      <c r="G83" s="50">
        <f t="shared" ref="G83:G98" si="31">E83+F83</f>
        <v>0</v>
      </c>
      <c r="H83" s="50">
        <f t="shared" ref="H83:H98" si="32">IF(G83="",D83-0,D83-G83)</f>
        <v>365.31</v>
      </c>
      <c r="I83" s="28">
        <v>17.84</v>
      </c>
      <c r="J83" s="28">
        <f t="shared" si="27"/>
        <v>6517.1300000000001</v>
      </c>
      <c r="K83" s="28">
        <f t="shared" si="27"/>
        <v>0</v>
      </c>
      <c r="L83" s="28">
        <f t="shared" si="27"/>
        <v>0</v>
      </c>
      <c r="M83" s="28">
        <f t="shared" si="27"/>
        <v>0</v>
      </c>
      <c r="N83" s="28">
        <f t="shared" si="27"/>
        <v>6517.1300000000001</v>
      </c>
      <c r="O83" s="51">
        <f t="shared" si="29"/>
        <v>0</v>
      </c>
      <c r="P83" s="52">
        <f t="shared" si="30"/>
        <v>0</v>
      </c>
    </row>
    <row r="84" ht="25.5">
      <c r="A84" s="35" t="s">
        <v>166</v>
      </c>
      <c r="B84" s="25" t="s">
        <v>167</v>
      </c>
      <c r="C84" s="26" t="s">
        <v>50</v>
      </c>
      <c r="D84" s="26">
        <v>24.550000000000001</v>
      </c>
      <c r="E84" s="26">
        <v>0</v>
      </c>
      <c r="F84" s="26">
        <v>0</v>
      </c>
      <c r="G84" s="50">
        <f t="shared" si="31"/>
        <v>0</v>
      </c>
      <c r="H84" s="50">
        <f t="shared" si="32"/>
        <v>24.550000000000001</v>
      </c>
      <c r="I84" s="28">
        <v>741.05999999999995</v>
      </c>
      <c r="J84" s="28">
        <f t="shared" si="27"/>
        <v>18193.02</v>
      </c>
      <c r="K84" s="28">
        <f t="shared" si="27"/>
        <v>0</v>
      </c>
      <c r="L84" s="28">
        <f t="shared" si="27"/>
        <v>0</v>
      </c>
      <c r="M84" s="28">
        <f t="shared" si="27"/>
        <v>0</v>
      </c>
      <c r="N84" s="28">
        <f t="shared" si="27"/>
        <v>18193.02</v>
      </c>
      <c r="O84" s="51">
        <f t="shared" si="29"/>
        <v>0</v>
      </c>
      <c r="P84" s="52">
        <f t="shared" si="30"/>
        <v>0</v>
      </c>
    </row>
    <row r="85">
      <c r="A85" s="33" t="s">
        <v>168</v>
      </c>
      <c r="B85" s="34" t="s">
        <v>169</v>
      </c>
      <c r="C85" s="17"/>
      <c r="D85" s="17"/>
      <c r="E85" s="17"/>
      <c r="F85" s="17"/>
      <c r="G85" s="54"/>
      <c r="H85" s="17"/>
      <c r="I85" s="19"/>
      <c r="J85" s="19">
        <f>SUM(J86:J86)</f>
        <v>4230.0100000000002</v>
      </c>
      <c r="K85" s="19">
        <f>SUM(K86:K86)</f>
        <v>0</v>
      </c>
      <c r="L85" s="19">
        <f>SUM(L86:L86)</f>
        <v>0</v>
      </c>
      <c r="M85" s="19">
        <f>SUM(M86:M86)</f>
        <v>0</v>
      </c>
      <c r="N85" s="19">
        <f>SUM(N86:N86)</f>
        <v>4230.0100000000002</v>
      </c>
      <c r="O85" s="45">
        <f>SUM(M85/J85)</f>
        <v>0</v>
      </c>
      <c r="P85" s="46">
        <f t="shared" si="30"/>
        <v>0</v>
      </c>
    </row>
    <row r="86">
      <c r="A86" s="35" t="s">
        <v>170</v>
      </c>
      <c r="B86" s="25" t="s">
        <v>171</v>
      </c>
      <c r="C86" s="26" t="s">
        <v>43</v>
      </c>
      <c r="D86" s="26">
        <v>124.12</v>
      </c>
      <c r="E86" s="26">
        <v>0</v>
      </c>
      <c r="F86" s="26">
        <v>0</v>
      </c>
      <c r="G86" s="50">
        <f t="shared" si="31"/>
        <v>0</v>
      </c>
      <c r="H86" s="50">
        <f t="shared" si="32"/>
        <v>124.12</v>
      </c>
      <c r="I86" s="28">
        <v>34.079999999999998</v>
      </c>
      <c r="J86" s="28">
        <f t="shared" si="27"/>
        <v>4230.0100000000002</v>
      </c>
      <c r="K86" s="28">
        <f t="shared" si="27"/>
        <v>0</v>
      </c>
      <c r="L86" s="28">
        <f t="shared" si="27"/>
        <v>0</v>
      </c>
      <c r="M86" s="28">
        <f t="shared" si="27"/>
        <v>0</v>
      </c>
      <c r="N86" s="28">
        <f t="shared" si="27"/>
        <v>4230.0100000000002</v>
      </c>
      <c r="O86" s="51">
        <f>IF(L86="",0/J86,L86/J86)</f>
        <v>0</v>
      </c>
      <c r="P86" s="52">
        <f t="shared" si="30"/>
        <v>0</v>
      </c>
    </row>
    <row r="87">
      <c r="A87" s="33" t="s">
        <v>172</v>
      </c>
      <c r="B87" s="34" t="s">
        <v>173</v>
      </c>
      <c r="C87" s="17"/>
      <c r="D87" s="17"/>
      <c r="E87" s="17"/>
      <c r="F87" s="17"/>
      <c r="G87" s="54"/>
      <c r="H87" s="17"/>
      <c r="I87" s="19"/>
      <c r="J87" s="19">
        <f>SUM(J88:J91)</f>
        <v>2603.5600000000004</v>
      </c>
      <c r="K87" s="19">
        <f>SUM(K88:K91)</f>
        <v>0</v>
      </c>
      <c r="L87" s="19">
        <f>SUM(L88:L91)</f>
        <v>0</v>
      </c>
      <c r="M87" s="19">
        <f>SUM(M88:M91)</f>
        <v>0</v>
      </c>
      <c r="N87" s="19">
        <f>SUM(N88:N91)</f>
        <v>2603.5600000000004</v>
      </c>
      <c r="O87" s="45">
        <f>SUM(M87/J87)</f>
        <v>0</v>
      </c>
      <c r="P87" s="46">
        <f t="shared" si="30"/>
        <v>0</v>
      </c>
    </row>
    <row r="88" ht="25.5">
      <c r="A88" s="35" t="s">
        <v>174</v>
      </c>
      <c r="B88" s="25" t="s">
        <v>150</v>
      </c>
      <c r="C88" s="26" t="s">
        <v>19</v>
      </c>
      <c r="D88" s="26">
        <v>18</v>
      </c>
      <c r="E88" s="26">
        <v>0</v>
      </c>
      <c r="F88" s="26">
        <v>0</v>
      </c>
      <c r="G88" s="50">
        <f t="shared" si="31"/>
        <v>0</v>
      </c>
      <c r="H88" s="50">
        <f t="shared" si="32"/>
        <v>18</v>
      </c>
      <c r="I88" s="28">
        <v>60.399999999999999</v>
      </c>
      <c r="J88" s="28">
        <f t="shared" si="27"/>
        <v>1087.2</v>
      </c>
      <c r="K88" s="28">
        <f t="shared" si="27"/>
        <v>0</v>
      </c>
      <c r="L88" s="28">
        <f t="shared" si="27"/>
        <v>0</v>
      </c>
      <c r="M88" s="28">
        <f t="shared" si="27"/>
        <v>0</v>
      </c>
      <c r="N88" s="28">
        <f t="shared" si="27"/>
        <v>1087.2</v>
      </c>
      <c r="O88" s="51">
        <f t="shared" ref="O88:O91" si="33">IF(L88="",0/J88,L88/J88)</f>
        <v>0</v>
      </c>
      <c r="P88" s="52">
        <f t="shared" si="30"/>
        <v>0</v>
      </c>
    </row>
    <row r="89" ht="25.5">
      <c r="A89" s="35" t="s">
        <v>175</v>
      </c>
      <c r="B89" s="25" t="s">
        <v>163</v>
      </c>
      <c r="C89" s="26" t="s">
        <v>69</v>
      </c>
      <c r="D89" s="26">
        <v>43.920000000000002</v>
      </c>
      <c r="E89" s="26">
        <v>0</v>
      </c>
      <c r="F89" s="26">
        <v>0</v>
      </c>
      <c r="G89" s="50">
        <f t="shared" si="31"/>
        <v>0</v>
      </c>
      <c r="H89" s="50">
        <f t="shared" si="32"/>
        <v>43.920000000000002</v>
      </c>
      <c r="I89" s="28">
        <v>16.170000000000002</v>
      </c>
      <c r="J89" s="28">
        <f t="shared" si="27"/>
        <v>710.19000000000005</v>
      </c>
      <c r="K89" s="28">
        <f t="shared" si="27"/>
        <v>0</v>
      </c>
      <c r="L89" s="28">
        <f t="shared" si="27"/>
        <v>0</v>
      </c>
      <c r="M89" s="28">
        <f t="shared" si="27"/>
        <v>0</v>
      </c>
      <c r="N89" s="28">
        <f t="shared" si="27"/>
        <v>710.19000000000005</v>
      </c>
      <c r="O89" s="51">
        <f t="shared" si="33"/>
        <v>0</v>
      </c>
      <c r="P89" s="52">
        <f t="shared" si="30"/>
        <v>0</v>
      </c>
    </row>
    <row r="90" ht="25.5">
      <c r="A90" s="35" t="s">
        <v>176</v>
      </c>
      <c r="B90" s="25" t="s">
        <v>156</v>
      </c>
      <c r="C90" s="26" t="s">
        <v>69</v>
      </c>
      <c r="D90" s="26">
        <v>13.66</v>
      </c>
      <c r="E90" s="26">
        <v>0</v>
      </c>
      <c r="F90" s="26">
        <v>0</v>
      </c>
      <c r="G90" s="50">
        <f t="shared" si="31"/>
        <v>0</v>
      </c>
      <c r="H90" s="50">
        <f t="shared" si="32"/>
        <v>13.66</v>
      </c>
      <c r="I90" s="28">
        <v>17.84</v>
      </c>
      <c r="J90" s="28">
        <f t="shared" si="27"/>
        <v>243.69</v>
      </c>
      <c r="K90" s="28">
        <f t="shared" si="27"/>
        <v>0</v>
      </c>
      <c r="L90" s="28">
        <f t="shared" si="27"/>
        <v>0</v>
      </c>
      <c r="M90" s="28">
        <f t="shared" si="27"/>
        <v>0</v>
      </c>
      <c r="N90" s="28">
        <f t="shared" si="27"/>
        <v>243.69</v>
      </c>
      <c r="O90" s="51">
        <f t="shared" si="33"/>
        <v>0</v>
      </c>
      <c r="P90" s="52">
        <f t="shared" si="30"/>
        <v>0</v>
      </c>
    </row>
    <row r="91" ht="25.5">
      <c r="A91" s="35" t="s">
        <v>177</v>
      </c>
      <c r="B91" s="25" t="s">
        <v>158</v>
      </c>
      <c r="C91" s="26" t="s">
        <v>50</v>
      </c>
      <c r="D91" s="26">
        <v>0.76000000000000001</v>
      </c>
      <c r="E91" s="26">
        <v>0</v>
      </c>
      <c r="F91" s="26">
        <v>0</v>
      </c>
      <c r="G91" s="50">
        <f t="shared" si="31"/>
        <v>0</v>
      </c>
      <c r="H91" s="50">
        <f t="shared" si="32"/>
        <v>0.76000000000000001</v>
      </c>
      <c r="I91" s="28">
        <v>740.10000000000002</v>
      </c>
      <c r="J91" s="28">
        <f t="shared" si="27"/>
        <v>562.48000000000002</v>
      </c>
      <c r="K91" s="28">
        <f t="shared" si="27"/>
        <v>0</v>
      </c>
      <c r="L91" s="28">
        <f t="shared" si="27"/>
        <v>0</v>
      </c>
      <c r="M91" s="28">
        <f t="shared" si="27"/>
        <v>0</v>
      </c>
      <c r="N91" s="28">
        <f t="shared" si="27"/>
        <v>562.48000000000002</v>
      </c>
      <c r="O91" s="51">
        <f t="shared" si="33"/>
        <v>0</v>
      </c>
      <c r="P91" s="52">
        <f t="shared" si="30"/>
        <v>0</v>
      </c>
    </row>
    <row r="92">
      <c r="A92" s="33" t="s">
        <v>178</v>
      </c>
      <c r="B92" s="34" t="s">
        <v>179</v>
      </c>
      <c r="C92" s="17"/>
      <c r="D92" s="17"/>
      <c r="E92" s="17"/>
      <c r="F92" s="17"/>
      <c r="G92" s="54"/>
      <c r="H92" s="17"/>
      <c r="I92" s="19"/>
      <c r="J92" s="19">
        <f>SUM(J93:J98)</f>
        <v>3351.5499999999997</v>
      </c>
      <c r="K92" s="19">
        <f>SUM(K93:K98)</f>
        <v>0</v>
      </c>
      <c r="L92" s="19">
        <f>SUM(L93:L98)</f>
        <v>0</v>
      </c>
      <c r="M92" s="19">
        <f>SUM(M93:M98)</f>
        <v>0</v>
      </c>
      <c r="N92" s="19">
        <f>SUM(N93:N98)</f>
        <v>3351.5499999999997</v>
      </c>
      <c r="O92" s="45">
        <f>SUM(M92/J92)</f>
        <v>0</v>
      </c>
      <c r="P92" s="46">
        <f t="shared" si="30"/>
        <v>0</v>
      </c>
    </row>
    <row r="93" ht="25.5">
      <c r="A93" s="35" t="s">
        <v>180</v>
      </c>
      <c r="B93" s="25" t="s">
        <v>150</v>
      </c>
      <c r="C93" s="26" t="s">
        <v>19</v>
      </c>
      <c r="D93" s="26">
        <v>19.239999999999998</v>
      </c>
      <c r="E93" s="26">
        <v>0</v>
      </c>
      <c r="F93" s="26">
        <v>0</v>
      </c>
      <c r="G93" s="50">
        <f t="shared" si="31"/>
        <v>0</v>
      </c>
      <c r="H93" s="50">
        <f t="shared" si="32"/>
        <v>19.239999999999998</v>
      </c>
      <c r="I93" s="28">
        <v>60.399999999999999</v>
      </c>
      <c r="J93" s="28">
        <f t="shared" si="27"/>
        <v>1162.1000000000001</v>
      </c>
      <c r="K93" s="28">
        <f t="shared" si="27"/>
        <v>0</v>
      </c>
      <c r="L93" s="28">
        <f t="shared" si="27"/>
        <v>0</v>
      </c>
      <c r="M93" s="28">
        <f t="shared" si="27"/>
        <v>0</v>
      </c>
      <c r="N93" s="28">
        <f t="shared" si="27"/>
        <v>1162.1000000000001</v>
      </c>
      <c r="O93" s="51">
        <f t="shared" ref="O93:O98" si="34">IF(L93="",0/J93,L93/J93)</f>
        <v>0</v>
      </c>
      <c r="P93" s="52">
        <f t="shared" si="30"/>
        <v>0</v>
      </c>
    </row>
    <row r="94" ht="25.5">
      <c r="A94" s="35" t="s">
        <v>181</v>
      </c>
      <c r="B94" s="25" t="s">
        <v>182</v>
      </c>
      <c r="C94" s="26" t="s">
        <v>69</v>
      </c>
      <c r="D94" s="26">
        <v>15.26</v>
      </c>
      <c r="E94" s="26">
        <v>0</v>
      </c>
      <c r="F94" s="26">
        <v>0</v>
      </c>
      <c r="G94" s="50">
        <f t="shared" si="31"/>
        <v>0</v>
      </c>
      <c r="H94" s="50">
        <f t="shared" si="32"/>
        <v>15.26</v>
      </c>
      <c r="I94" s="28">
        <v>16.52</v>
      </c>
      <c r="J94" s="28">
        <f t="shared" si="27"/>
        <v>252.09999999999999</v>
      </c>
      <c r="K94" s="28">
        <f t="shared" si="27"/>
        <v>0</v>
      </c>
      <c r="L94" s="28">
        <f t="shared" si="27"/>
        <v>0</v>
      </c>
      <c r="M94" s="28">
        <f t="shared" si="27"/>
        <v>0</v>
      </c>
      <c r="N94" s="28">
        <f t="shared" si="27"/>
        <v>252.09999999999999</v>
      </c>
      <c r="O94" s="51">
        <f t="shared" si="34"/>
        <v>0</v>
      </c>
      <c r="P94" s="52">
        <f t="shared" si="30"/>
        <v>0</v>
      </c>
    </row>
    <row r="95" ht="25.5">
      <c r="A95" s="35" t="s">
        <v>183</v>
      </c>
      <c r="B95" s="25" t="s">
        <v>163</v>
      </c>
      <c r="C95" s="26" t="s">
        <v>69</v>
      </c>
      <c r="D95" s="26">
        <v>19.449999999999999</v>
      </c>
      <c r="E95" s="26">
        <v>0</v>
      </c>
      <c r="F95" s="26">
        <v>0</v>
      </c>
      <c r="G95" s="50">
        <f t="shared" si="31"/>
        <v>0</v>
      </c>
      <c r="H95" s="50">
        <f t="shared" si="32"/>
        <v>19.449999999999999</v>
      </c>
      <c r="I95" s="28">
        <v>16.170000000000002</v>
      </c>
      <c r="J95" s="28">
        <f t="shared" si="27"/>
        <v>314.50999999999999</v>
      </c>
      <c r="K95" s="28">
        <f t="shared" si="27"/>
        <v>0</v>
      </c>
      <c r="L95" s="28">
        <f t="shared" si="27"/>
        <v>0</v>
      </c>
      <c r="M95" s="28">
        <f t="shared" si="27"/>
        <v>0</v>
      </c>
      <c r="N95" s="28">
        <f t="shared" si="27"/>
        <v>314.50999999999999</v>
      </c>
      <c r="O95" s="51">
        <f t="shared" si="34"/>
        <v>0</v>
      </c>
      <c r="P95" s="52">
        <f t="shared" si="30"/>
        <v>0</v>
      </c>
    </row>
    <row r="96" ht="25.5">
      <c r="A96" s="35" t="s">
        <v>184</v>
      </c>
      <c r="B96" s="25" t="s">
        <v>152</v>
      </c>
      <c r="C96" s="26" t="s">
        <v>69</v>
      </c>
      <c r="D96" s="26">
        <v>28.010000000000002</v>
      </c>
      <c r="E96" s="26">
        <v>0</v>
      </c>
      <c r="F96" s="26">
        <v>0</v>
      </c>
      <c r="G96" s="50">
        <f t="shared" si="31"/>
        <v>0</v>
      </c>
      <c r="H96" s="50">
        <f t="shared" si="32"/>
        <v>28.010000000000002</v>
      </c>
      <c r="I96" s="28">
        <v>14.529999999999999</v>
      </c>
      <c r="J96" s="28">
        <f t="shared" si="27"/>
        <v>406.99000000000001</v>
      </c>
      <c r="K96" s="28">
        <f t="shared" si="27"/>
        <v>0</v>
      </c>
      <c r="L96" s="28">
        <f t="shared" si="27"/>
        <v>0</v>
      </c>
      <c r="M96" s="28">
        <f t="shared" si="27"/>
        <v>0</v>
      </c>
      <c r="N96" s="28">
        <f t="shared" si="27"/>
        <v>406.99000000000001</v>
      </c>
      <c r="O96" s="51">
        <f t="shared" si="34"/>
        <v>0</v>
      </c>
      <c r="P96" s="52">
        <f t="shared" si="30"/>
        <v>0</v>
      </c>
    </row>
    <row r="97" ht="25.5">
      <c r="A97" s="35" t="s">
        <v>185</v>
      </c>
      <c r="B97" s="25" t="s">
        <v>156</v>
      </c>
      <c r="C97" s="26" t="s">
        <v>69</v>
      </c>
      <c r="D97" s="26">
        <v>17.059999999999999</v>
      </c>
      <c r="E97" s="26">
        <v>0</v>
      </c>
      <c r="F97" s="26">
        <v>0</v>
      </c>
      <c r="G97" s="50">
        <f t="shared" si="31"/>
        <v>0</v>
      </c>
      <c r="H97" s="50">
        <f t="shared" si="32"/>
        <v>17.059999999999999</v>
      </c>
      <c r="I97" s="28">
        <v>17.84</v>
      </c>
      <c r="J97" s="28">
        <f t="shared" si="27"/>
        <v>304.35000000000002</v>
      </c>
      <c r="K97" s="28">
        <f t="shared" si="27"/>
        <v>0</v>
      </c>
      <c r="L97" s="28">
        <f t="shared" si="27"/>
        <v>0</v>
      </c>
      <c r="M97" s="28">
        <f t="shared" si="27"/>
        <v>0</v>
      </c>
      <c r="N97" s="28">
        <f t="shared" si="27"/>
        <v>304.35000000000002</v>
      </c>
      <c r="O97" s="51">
        <f t="shared" si="34"/>
        <v>0</v>
      </c>
      <c r="P97" s="52">
        <f t="shared" si="30"/>
        <v>0</v>
      </c>
    </row>
    <row r="98" ht="25.5">
      <c r="A98" s="35" t="s">
        <v>186</v>
      </c>
      <c r="B98" s="25" t="s">
        <v>167</v>
      </c>
      <c r="C98" s="26" t="s">
        <v>50</v>
      </c>
      <c r="D98" s="26">
        <v>1.23</v>
      </c>
      <c r="E98" s="26">
        <v>0</v>
      </c>
      <c r="F98" s="26">
        <v>0</v>
      </c>
      <c r="G98" s="50">
        <f t="shared" si="31"/>
        <v>0</v>
      </c>
      <c r="H98" s="50">
        <f t="shared" si="32"/>
        <v>1.23</v>
      </c>
      <c r="I98" s="28">
        <v>741.05999999999995</v>
      </c>
      <c r="J98" s="28">
        <f t="shared" si="27"/>
        <v>911.5</v>
      </c>
      <c r="K98" s="28">
        <f t="shared" si="27"/>
        <v>0</v>
      </c>
      <c r="L98" s="28">
        <f t="shared" si="27"/>
        <v>0</v>
      </c>
      <c r="M98" s="28">
        <f t="shared" si="27"/>
        <v>0</v>
      </c>
      <c r="N98" s="28">
        <f t="shared" si="27"/>
        <v>911.5</v>
      </c>
      <c r="O98" s="51">
        <f t="shared" si="34"/>
        <v>0</v>
      </c>
      <c r="P98" s="52">
        <f t="shared" si="30"/>
        <v>0</v>
      </c>
    </row>
    <row r="99">
      <c r="A99" s="33" t="s">
        <v>187</v>
      </c>
      <c r="B99" s="34" t="s">
        <v>188</v>
      </c>
      <c r="C99" s="17"/>
      <c r="D99" s="17"/>
      <c r="E99" s="17"/>
      <c r="F99" s="17"/>
      <c r="G99" s="54"/>
      <c r="H99" s="17"/>
      <c r="I99" s="19"/>
      <c r="J99" s="19">
        <f>SUM(J100)</f>
        <v>132160.70999999999</v>
      </c>
      <c r="K99" s="19">
        <f>SUM(K100)</f>
        <v>0</v>
      </c>
      <c r="L99" s="19">
        <f>SUM(L100)</f>
        <v>0</v>
      </c>
      <c r="M99" s="19">
        <f>SUM(M100)</f>
        <v>0</v>
      </c>
      <c r="N99" s="19">
        <f>SUM(N100)</f>
        <v>132160.70999999999</v>
      </c>
      <c r="O99" s="45">
        <f>SUM(M99/J99)</f>
        <v>0</v>
      </c>
      <c r="P99" s="46">
        <f t="shared" si="30"/>
        <v>0</v>
      </c>
    </row>
    <row r="100" ht="25.5">
      <c r="A100" s="35" t="s">
        <v>189</v>
      </c>
      <c r="B100" s="25" t="s">
        <v>190</v>
      </c>
      <c r="C100" s="26" t="s">
        <v>69</v>
      </c>
      <c r="D100" s="26">
        <v>9696.3099999999995</v>
      </c>
      <c r="E100" s="26">
        <v>0</v>
      </c>
      <c r="F100" s="26">
        <v>0</v>
      </c>
      <c r="G100" s="50">
        <f t="shared" ref="G100:G163" si="35">E100+F100</f>
        <v>0</v>
      </c>
      <c r="H100" s="50">
        <f t="shared" ref="H100:H163" si="36">IF(G100="",D100-0,D100-G100)</f>
        <v>9696.3099999999995</v>
      </c>
      <c r="I100" s="28">
        <v>13.630000000000001</v>
      </c>
      <c r="J100" s="28">
        <f t="shared" si="27"/>
        <v>132160.70999999999</v>
      </c>
      <c r="K100" s="28">
        <f t="shared" si="27"/>
        <v>0</v>
      </c>
      <c r="L100" s="28">
        <f t="shared" si="27"/>
        <v>0</v>
      </c>
      <c r="M100" s="28">
        <f t="shared" si="27"/>
        <v>0</v>
      </c>
      <c r="N100" s="28">
        <f t="shared" si="27"/>
        <v>132160.70999999999</v>
      </c>
      <c r="O100" s="51">
        <f>IF(L100="",0/J100,L100/J100)</f>
        <v>0</v>
      </c>
      <c r="P100" s="52">
        <f t="shared" ref="P100:P163" si="37">IF(M100="",0/J100,M100/J100)</f>
        <v>0</v>
      </c>
    </row>
    <row r="101">
      <c r="A101" s="33" t="s">
        <v>191</v>
      </c>
      <c r="B101" s="34" t="s">
        <v>192</v>
      </c>
      <c r="C101" s="17"/>
      <c r="D101" s="17"/>
      <c r="E101" s="17"/>
      <c r="F101" s="17"/>
      <c r="G101" s="54"/>
      <c r="H101" s="17"/>
      <c r="I101" s="19"/>
      <c r="J101" s="19"/>
      <c r="K101" s="19"/>
      <c r="L101" s="19"/>
      <c r="M101" s="19"/>
      <c r="N101" s="19"/>
      <c r="O101" s="45"/>
      <c r="P101" s="46"/>
    </row>
    <row r="102">
      <c r="A102" s="33" t="s">
        <v>193</v>
      </c>
      <c r="B102" s="34" t="s">
        <v>194</v>
      </c>
      <c r="C102" s="17"/>
      <c r="D102" s="17"/>
      <c r="E102" s="17"/>
      <c r="F102" s="17"/>
      <c r="G102" s="54"/>
      <c r="H102" s="17"/>
      <c r="I102" s="19"/>
      <c r="J102" s="19">
        <f>SUM(J103:J106)</f>
        <v>55397.770000000004</v>
      </c>
      <c r="K102" s="19">
        <f>SUM(K103:K106)</f>
        <v>0</v>
      </c>
      <c r="L102" s="19">
        <f>SUM(L103:L106)</f>
        <v>0</v>
      </c>
      <c r="M102" s="19">
        <f>SUM(M103:M106)</f>
        <v>0</v>
      </c>
      <c r="N102" s="19">
        <f>SUM(N103:N106)</f>
        <v>55397.770000000004</v>
      </c>
      <c r="O102" s="45">
        <f>SUM(M102/J102)</f>
        <v>0</v>
      </c>
      <c r="P102" s="46">
        <f t="shared" si="37"/>
        <v>0</v>
      </c>
    </row>
    <row r="103" ht="25.5">
      <c r="A103" s="35" t="s">
        <v>195</v>
      </c>
      <c r="B103" s="25" t="s">
        <v>196</v>
      </c>
      <c r="C103" s="26" t="s">
        <v>19</v>
      </c>
      <c r="D103" s="26">
        <v>783.72000000000003</v>
      </c>
      <c r="E103" s="26">
        <v>0</v>
      </c>
      <c r="F103" s="26">
        <v>0</v>
      </c>
      <c r="G103" s="50">
        <f t="shared" si="35"/>
        <v>0</v>
      </c>
      <c r="H103" s="50">
        <f t="shared" si="36"/>
        <v>783.72000000000003</v>
      </c>
      <c r="I103" s="28">
        <v>3.8199999999999998</v>
      </c>
      <c r="J103" s="28">
        <f t="shared" ref="J103:N111" si="38">ROUND(D103*$I103,2)</f>
        <v>2993.8099999999999</v>
      </c>
      <c r="K103" s="28">
        <f t="shared" si="38"/>
        <v>0</v>
      </c>
      <c r="L103" s="28">
        <f t="shared" si="38"/>
        <v>0</v>
      </c>
      <c r="M103" s="28">
        <f t="shared" si="38"/>
        <v>0</v>
      </c>
      <c r="N103" s="28">
        <f t="shared" si="38"/>
        <v>2993.8099999999999</v>
      </c>
      <c r="O103" s="51">
        <f t="shared" ref="O103:O106" si="39">IF(L103="",0/J103,L103/J103)</f>
        <v>0</v>
      </c>
      <c r="P103" s="52">
        <f t="shared" si="37"/>
        <v>0</v>
      </c>
    </row>
    <row r="104">
      <c r="A104" s="35" t="s">
        <v>197</v>
      </c>
      <c r="B104" s="25" t="s">
        <v>198</v>
      </c>
      <c r="C104" s="26" t="s">
        <v>50</v>
      </c>
      <c r="D104" s="26">
        <v>39.189999999999998</v>
      </c>
      <c r="E104" s="26">
        <v>0</v>
      </c>
      <c r="F104" s="26">
        <v>0</v>
      </c>
      <c r="G104" s="50">
        <f t="shared" si="35"/>
        <v>0</v>
      </c>
      <c r="H104" s="50">
        <f t="shared" si="36"/>
        <v>39.189999999999998</v>
      </c>
      <c r="I104" s="28">
        <v>297.80000000000001</v>
      </c>
      <c r="J104" s="28">
        <f t="shared" si="38"/>
        <v>11670.780000000001</v>
      </c>
      <c r="K104" s="28">
        <f t="shared" si="38"/>
        <v>0</v>
      </c>
      <c r="L104" s="28">
        <f t="shared" si="38"/>
        <v>0</v>
      </c>
      <c r="M104" s="28">
        <f t="shared" si="38"/>
        <v>0</v>
      </c>
      <c r="N104" s="28">
        <f t="shared" si="38"/>
        <v>11670.780000000001</v>
      </c>
      <c r="O104" s="51">
        <f t="shared" si="39"/>
        <v>0</v>
      </c>
      <c r="P104" s="52">
        <f t="shared" si="37"/>
        <v>0</v>
      </c>
    </row>
    <row r="105">
      <c r="A105" s="35" t="s">
        <v>199</v>
      </c>
      <c r="B105" s="25" t="s">
        <v>200</v>
      </c>
      <c r="C105" s="26" t="s">
        <v>19</v>
      </c>
      <c r="D105" s="26">
        <v>783.72000000000003</v>
      </c>
      <c r="E105" s="26">
        <v>0</v>
      </c>
      <c r="F105" s="26">
        <v>0</v>
      </c>
      <c r="G105" s="50">
        <f t="shared" si="35"/>
        <v>0</v>
      </c>
      <c r="H105" s="50">
        <f t="shared" si="36"/>
        <v>783.72000000000003</v>
      </c>
      <c r="I105" s="28">
        <v>3.9300000000000002</v>
      </c>
      <c r="J105" s="28">
        <f t="shared" si="38"/>
        <v>3080.02</v>
      </c>
      <c r="K105" s="28">
        <f t="shared" si="38"/>
        <v>0</v>
      </c>
      <c r="L105" s="28">
        <f t="shared" si="38"/>
        <v>0</v>
      </c>
      <c r="M105" s="28">
        <f t="shared" si="38"/>
        <v>0</v>
      </c>
      <c r="N105" s="28">
        <f t="shared" si="38"/>
        <v>3080.02</v>
      </c>
      <c r="O105" s="51">
        <f t="shared" si="39"/>
        <v>0</v>
      </c>
      <c r="P105" s="52">
        <f t="shared" si="37"/>
        <v>0</v>
      </c>
    </row>
    <row r="106" ht="25.5">
      <c r="A106" s="35" t="s">
        <v>201</v>
      </c>
      <c r="B106" s="25" t="s">
        <v>202</v>
      </c>
      <c r="C106" s="26" t="s">
        <v>50</v>
      </c>
      <c r="D106" s="26">
        <v>54.859999999999999</v>
      </c>
      <c r="E106" s="26">
        <v>0</v>
      </c>
      <c r="F106" s="26">
        <v>0</v>
      </c>
      <c r="G106" s="50">
        <f t="shared" si="35"/>
        <v>0</v>
      </c>
      <c r="H106" s="50">
        <f t="shared" si="36"/>
        <v>54.859999999999999</v>
      </c>
      <c r="I106" s="28">
        <v>686.35000000000002</v>
      </c>
      <c r="J106" s="28">
        <f t="shared" si="38"/>
        <v>37653.160000000003</v>
      </c>
      <c r="K106" s="28">
        <f t="shared" si="38"/>
        <v>0</v>
      </c>
      <c r="L106" s="28">
        <f t="shared" si="38"/>
        <v>0</v>
      </c>
      <c r="M106" s="28">
        <f t="shared" si="38"/>
        <v>0</v>
      </c>
      <c r="N106" s="28">
        <f t="shared" si="38"/>
        <v>37653.160000000003</v>
      </c>
      <c r="O106" s="51">
        <f t="shared" si="39"/>
        <v>0</v>
      </c>
      <c r="P106" s="52">
        <f t="shared" si="37"/>
        <v>0</v>
      </c>
    </row>
    <row r="107">
      <c r="A107" s="33" t="s">
        <v>203</v>
      </c>
      <c r="B107" s="34" t="s">
        <v>204</v>
      </c>
      <c r="C107" s="17"/>
      <c r="D107" s="17"/>
      <c r="E107" s="17"/>
      <c r="F107" s="17"/>
      <c r="G107" s="54"/>
      <c r="H107" s="17"/>
      <c r="I107" s="19"/>
      <c r="J107" s="19">
        <f>SUM(J108:J111)</f>
        <v>18013.150000000001</v>
      </c>
      <c r="K107" s="19">
        <f>SUM(K108:K111)</f>
        <v>0</v>
      </c>
      <c r="L107" s="19">
        <f>SUM(L108:L111)</f>
        <v>0</v>
      </c>
      <c r="M107" s="19">
        <f>SUM(M108:M111)</f>
        <v>0</v>
      </c>
      <c r="N107" s="19">
        <f>SUM(N108:N111)</f>
        <v>18013.150000000001</v>
      </c>
      <c r="O107" s="45">
        <f>SUM(M107/J107)</f>
        <v>0</v>
      </c>
      <c r="P107" s="46">
        <f t="shared" si="37"/>
        <v>0</v>
      </c>
    </row>
    <row r="108" ht="25.5">
      <c r="A108" s="35" t="s">
        <v>205</v>
      </c>
      <c r="B108" s="25" t="s">
        <v>196</v>
      </c>
      <c r="C108" s="26" t="s">
        <v>19</v>
      </c>
      <c r="D108" s="26">
        <v>254.80000000000001</v>
      </c>
      <c r="E108" s="26">
        <v>0</v>
      </c>
      <c r="F108" s="26">
        <v>0</v>
      </c>
      <c r="G108" s="50">
        <f t="shared" si="35"/>
        <v>0</v>
      </c>
      <c r="H108" s="50">
        <f t="shared" si="36"/>
        <v>254.80000000000001</v>
      </c>
      <c r="I108" s="28">
        <v>3.8199999999999998</v>
      </c>
      <c r="J108" s="28">
        <f t="shared" si="38"/>
        <v>973.34000000000003</v>
      </c>
      <c r="K108" s="28">
        <f t="shared" si="38"/>
        <v>0</v>
      </c>
      <c r="L108" s="28">
        <f t="shared" si="38"/>
        <v>0</v>
      </c>
      <c r="M108" s="28">
        <f t="shared" si="38"/>
        <v>0</v>
      </c>
      <c r="N108" s="28">
        <f t="shared" si="38"/>
        <v>973.34000000000003</v>
      </c>
      <c r="O108" s="51">
        <f t="shared" ref="O108:O111" si="40">IF(L108="",0/J108,L108/J108)</f>
        <v>0</v>
      </c>
      <c r="P108" s="52">
        <f t="shared" si="37"/>
        <v>0</v>
      </c>
    </row>
    <row r="109">
      <c r="A109" s="35" t="s">
        <v>206</v>
      </c>
      <c r="B109" s="25" t="s">
        <v>198</v>
      </c>
      <c r="C109" s="26" t="s">
        <v>50</v>
      </c>
      <c r="D109" s="26">
        <v>12.74</v>
      </c>
      <c r="E109" s="26">
        <v>0</v>
      </c>
      <c r="F109" s="26">
        <v>0</v>
      </c>
      <c r="G109" s="50">
        <f t="shared" si="35"/>
        <v>0</v>
      </c>
      <c r="H109" s="50">
        <f t="shared" si="36"/>
        <v>12.74</v>
      </c>
      <c r="I109" s="28">
        <v>297.80000000000001</v>
      </c>
      <c r="J109" s="28">
        <f t="shared" si="38"/>
        <v>3793.9700000000003</v>
      </c>
      <c r="K109" s="28">
        <f t="shared" si="38"/>
        <v>0</v>
      </c>
      <c r="L109" s="28">
        <f t="shared" si="38"/>
        <v>0</v>
      </c>
      <c r="M109" s="28">
        <f t="shared" si="38"/>
        <v>0</v>
      </c>
      <c r="N109" s="28">
        <f t="shared" si="38"/>
        <v>3793.9700000000003</v>
      </c>
      <c r="O109" s="51">
        <f t="shared" si="40"/>
        <v>0</v>
      </c>
      <c r="P109" s="52">
        <f t="shared" si="37"/>
        <v>0</v>
      </c>
    </row>
    <row r="110">
      <c r="A110" s="35" t="s">
        <v>207</v>
      </c>
      <c r="B110" s="25" t="s">
        <v>200</v>
      </c>
      <c r="C110" s="26" t="s">
        <v>19</v>
      </c>
      <c r="D110" s="26">
        <v>254.80000000000001</v>
      </c>
      <c r="E110" s="26">
        <v>0</v>
      </c>
      <c r="F110" s="26">
        <v>0</v>
      </c>
      <c r="G110" s="50">
        <f t="shared" si="35"/>
        <v>0</v>
      </c>
      <c r="H110" s="50">
        <f t="shared" si="36"/>
        <v>254.80000000000001</v>
      </c>
      <c r="I110" s="28">
        <v>3.9300000000000002</v>
      </c>
      <c r="J110" s="28">
        <f t="shared" si="38"/>
        <v>1001.36</v>
      </c>
      <c r="K110" s="28">
        <f>ROUND(E110*$I110,2)</f>
        <v>0</v>
      </c>
      <c r="L110" s="28">
        <f>ROUND(F110*$I110,2)</f>
        <v>0</v>
      </c>
      <c r="M110" s="28">
        <f>ROUND(G110*$I110,2)</f>
        <v>0</v>
      </c>
      <c r="N110" s="28">
        <f>ROUND(H110*$I110,2)</f>
        <v>1001.36</v>
      </c>
      <c r="O110" s="51">
        <f t="shared" si="40"/>
        <v>0</v>
      </c>
      <c r="P110" s="52">
        <f t="shared" si="37"/>
        <v>0</v>
      </c>
    </row>
    <row r="111" ht="25.5">
      <c r="A111" s="35" t="s">
        <v>208</v>
      </c>
      <c r="B111" s="25" t="s">
        <v>202</v>
      </c>
      <c r="C111" s="26" t="s">
        <v>50</v>
      </c>
      <c r="D111" s="26">
        <v>17.84</v>
      </c>
      <c r="E111" s="26">
        <v>0</v>
      </c>
      <c r="F111" s="26">
        <v>0</v>
      </c>
      <c r="G111" s="50">
        <f t="shared" si="35"/>
        <v>0</v>
      </c>
      <c r="H111" s="50">
        <f t="shared" si="36"/>
        <v>17.84</v>
      </c>
      <c r="I111" s="28">
        <v>686.35000000000002</v>
      </c>
      <c r="J111" s="28">
        <f t="shared" si="38"/>
        <v>12244.48</v>
      </c>
      <c r="K111" s="28">
        <f t="shared" si="38"/>
        <v>0</v>
      </c>
      <c r="L111" s="28">
        <f t="shared" si="38"/>
        <v>0</v>
      </c>
      <c r="M111" s="28">
        <f t="shared" si="38"/>
        <v>0</v>
      </c>
      <c r="N111" s="28">
        <f t="shared" si="38"/>
        <v>12244.48</v>
      </c>
      <c r="O111" s="51">
        <f t="shared" si="40"/>
        <v>0</v>
      </c>
      <c r="P111" s="52">
        <f t="shared" si="37"/>
        <v>0</v>
      </c>
    </row>
    <row r="112">
      <c r="A112" s="33" t="s">
        <v>209</v>
      </c>
      <c r="B112" s="34" t="s">
        <v>210</v>
      </c>
      <c r="C112" s="17"/>
      <c r="D112" s="17"/>
      <c r="E112" s="17"/>
      <c r="F112" s="17"/>
      <c r="G112" s="54"/>
      <c r="H112" s="17"/>
      <c r="I112" s="19"/>
      <c r="J112" s="19"/>
      <c r="K112" s="19"/>
      <c r="L112" s="19"/>
      <c r="M112" s="19"/>
      <c r="N112" s="19"/>
      <c r="O112" s="45"/>
      <c r="P112" s="46"/>
    </row>
    <row r="113">
      <c r="A113" s="33" t="s">
        <v>211</v>
      </c>
      <c r="B113" s="34" t="s">
        <v>212</v>
      </c>
      <c r="C113" s="17"/>
      <c r="D113" s="17"/>
      <c r="E113" s="17"/>
      <c r="F113" s="17"/>
      <c r="G113" s="54"/>
      <c r="H113" s="17"/>
      <c r="I113" s="19"/>
      <c r="J113" s="19">
        <f>SUM(J114:J114)</f>
        <v>1444.6000000000001</v>
      </c>
      <c r="K113" s="19">
        <f>SUM(K114:K114)</f>
        <v>0</v>
      </c>
      <c r="L113" s="19">
        <f>SUM(L114:L114)</f>
        <v>0</v>
      </c>
      <c r="M113" s="19">
        <f>SUM(M114:M114)</f>
        <v>0</v>
      </c>
      <c r="N113" s="19">
        <f>SUM(N114:N114)</f>
        <v>1444.6000000000001</v>
      </c>
      <c r="O113" s="45">
        <f>SUM(M113/J113)</f>
        <v>0</v>
      </c>
      <c r="P113" s="46">
        <f t="shared" si="37"/>
        <v>0</v>
      </c>
    </row>
    <row r="114" ht="25.5">
      <c r="A114" s="35" t="s">
        <v>213</v>
      </c>
      <c r="B114" s="25" t="s">
        <v>214</v>
      </c>
      <c r="C114" s="26" t="s">
        <v>19</v>
      </c>
      <c r="D114" s="26">
        <v>6.0999999999999996</v>
      </c>
      <c r="E114" s="26">
        <v>0</v>
      </c>
      <c r="F114" s="26">
        <v>0</v>
      </c>
      <c r="G114" s="50">
        <f t="shared" si="35"/>
        <v>0</v>
      </c>
      <c r="H114" s="50">
        <f t="shared" si="36"/>
        <v>6.0999999999999996</v>
      </c>
      <c r="I114" s="28">
        <v>236.81999999999999</v>
      </c>
      <c r="J114" s="28">
        <f t="shared" ref="J114:N126" si="41">ROUND(D114*$I114,2)</f>
        <v>1444.6000000000001</v>
      </c>
      <c r="K114" s="28">
        <f t="shared" si="41"/>
        <v>0</v>
      </c>
      <c r="L114" s="28">
        <f t="shared" si="41"/>
        <v>0</v>
      </c>
      <c r="M114" s="28">
        <f t="shared" si="41"/>
        <v>0</v>
      </c>
      <c r="N114" s="28">
        <f t="shared" si="41"/>
        <v>1444.6000000000001</v>
      </c>
      <c r="O114" s="51">
        <f>IF(L114="",0/J114,L114/J114)</f>
        <v>0</v>
      </c>
      <c r="P114" s="52">
        <f t="shared" si="37"/>
        <v>0</v>
      </c>
    </row>
    <row r="115">
      <c r="A115" s="33" t="s">
        <v>215</v>
      </c>
      <c r="B115" s="34" t="s">
        <v>216</v>
      </c>
      <c r="C115" s="17"/>
      <c r="D115" s="17"/>
      <c r="E115" s="17"/>
      <c r="F115" s="17"/>
      <c r="G115" s="17"/>
      <c r="H115" s="17"/>
      <c r="I115" s="19"/>
      <c r="J115" s="19">
        <f>SUM(J116:J120)</f>
        <v>176089.13</v>
      </c>
      <c r="K115" s="19">
        <f>SUM(K116:K120)</f>
        <v>0</v>
      </c>
      <c r="L115" s="19">
        <f>SUM(L116:L120)</f>
        <v>0</v>
      </c>
      <c r="M115" s="19">
        <f>SUM(M116:M120)</f>
        <v>0</v>
      </c>
      <c r="N115" s="19">
        <f>SUM(N116:N120)</f>
        <v>176089.13</v>
      </c>
      <c r="O115" s="45">
        <f>SUM(M115/J115)</f>
        <v>0</v>
      </c>
      <c r="P115" s="46">
        <f t="shared" si="37"/>
        <v>0</v>
      </c>
    </row>
    <row r="116" ht="25.5">
      <c r="A116" s="35" t="s">
        <v>217</v>
      </c>
      <c r="B116" s="25" t="s">
        <v>218</v>
      </c>
      <c r="C116" s="26" t="s">
        <v>19</v>
      </c>
      <c r="D116" s="26">
        <v>572.76999999999998</v>
      </c>
      <c r="E116" s="26">
        <v>0</v>
      </c>
      <c r="F116" s="26">
        <v>0</v>
      </c>
      <c r="G116" s="50">
        <f t="shared" si="35"/>
        <v>0</v>
      </c>
      <c r="H116" s="50">
        <f t="shared" si="36"/>
        <v>572.76999999999998</v>
      </c>
      <c r="I116" s="28">
        <v>54.439999999999998</v>
      </c>
      <c r="J116" s="28">
        <f t="shared" si="41"/>
        <v>31181.600000000002</v>
      </c>
      <c r="K116" s="28">
        <f t="shared" si="41"/>
        <v>0</v>
      </c>
      <c r="L116" s="28">
        <f t="shared" si="41"/>
        <v>0</v>
      </c>
      <c r="M116" s="28">
        <f t="shared" si="41"/>
        <v>0</v>
      </c>
      <c r="N116" s="28">
        <f t="shared" si="41"/>
        <v>31181.600000000002</v>
      </c>
      <c r="O116" s="51">
        <f t="shared" ref="O116:O120" si="42">IF(L116="",0/J116,L116/J116)</f>
        <v>0</v>
      </c>
      <c r="P116" s="52">
        <f t="shared" si="37"/>
        <v>0</v>
      </c>
    </row>
    <row r="117" ht="25.5">
      <c r="A117" s="35" t="s">
        <v>219</v>
      </c>
      <c r="B117" s="25" t="s">
        <v>220</v>
      </c>
      <c r="C117" s="26" t="s">
        <v>19</v>
      </c>
      <c r="D117" s="26">
        <v>1038</v>
      </c>
      <c r="E117" s="26">
        <v>0</v>
      </c>
      <c r="F117" s="26">
        <v>0</v>
      </c>
      <c r="G117" s="50">
        <f t="shared" si="35"/>
        <v>0</v>
      </c>
      <c r="H117" s="50">
        <f t="shared" si="36"/>
        <v>1038</v>
      </c>
      <c r="I117" s="28">
        <v>94.459999999999994</v>
      </c>
      <c r="J117" s="28">
        <f t="shared" si="41"/>
        <v>98049.479999999996</v>
      </c>
      <c r="K117" s="28">
        <f t="shared" si="41"/>
        <v>0</v>
      </c>
      <c r="L117" s="28">
        <f t="shared" si="41"/>
        <v>0</v>
      </c>
      <c r="M117" s="28">
        <f t="shared" si="41"/>
        <v>0</v>
      </c>
      <c r="N117" s="28">
        <f t="shared" si="41"/>
        <v>98049.479999999996</v>
      </c>
      <c r="O117" s="51">
        <f t="shared" si="42"/>
        <v>0</v>
      </c>
      <c r="P117" s="52">
        <f t="shared" si="37"/>
        <v>0</v>
      </c>
    </row>
    <row r="118" ht="25.5">
      <c r="A118" s="35" t="s">
        <v>221</v>
      </c>
      <c r="B118" s="25" t="s">
        <v>222</v>
      </c>
      <c r="C118" s="26" t="s">
        <v>19</v>
      </c>
      <c r="D118" s="26">
        <v>564.11000000000001</v>
      </c>
      <c r="E118" s="26">
        <v>0</v>
      </c>
      <c r="F118" s="26">
        <v>0</v>
      </c>
      <c r="G118" s="50">
        <f t="shared" si="35"/>
        <v>0</v>
      </c>
      <c r="H118" s="50">
        <f t="shared" si="36"/>
        <v>564.11000000000001</v>
      </c>
      <c r="I118" s="28">
        <v>73.540000000000006</v>
      </c>
      <c r="J118" s="28">
        <f t="shared" si="41"/>
        <v>41484.650000000001</v>
      </c>
      <c r="K118" s="28">
        <f t="shared" si="41"/>
        <v>0</v>
      </c>
      <c r="L118" s="28">
        <f t="shared" si="41"/>
        <v>0</v>
      </c>
      <c r="M118" s="28">
        <f t="shared" si="41"/>
        <v>0</v>
      </c>
      <c r="N118" s="28">
        <f t="shared" si="41"/>
        <v>41484.650000000001</v>
      </c>
      <c r="O118" s="51">
        <f t="shared" si="42"/>
        <v>0</v>
      </c>
      <c r="P118" s="52">
        <f t="shared" si="37"/>
        <v>0</v>
      </c>
    </row>
    <row r="119" ht="25.5">
      <c r="A119" s="35" t="s">
        <v>223</v>
      </c>
      <c r="B119" s="25" t="s">
        <v>224</v>
      </c>
      <c r="C119" s="26" t="s">
        <v>19</v>
      </c>
      <c r="D119" s="26">
        <v>9.7200000000000006</v>
      </c>
      <c r="E119" s="26">
        <v>0</v>
      </c>
      <c r="F119" s="26">
        <v>0</v>
      </c>
      <c r="G119" s="50">
        <f t="shared" si="35"/>
        <v>0</v>
      </c>
      <c r="H119" s="50">
        <f t="shared" si="36"/>
        <v>9.7200000000000006</v>
      </c>
      <c r="I119" s="28">
        <v>134.52000000000001</v>
      </c>
      <c r="J119" s="28">
        <f t="shared" si="41"/>
        <v>1307.53</v>
      </c>
      <c r="K119" s="28">
        <f t="shared" si="41"/>
        <v>0</v>
      </c>
      <c r="L119" s="28">
        <f t="shared" si="41"/>
        <v>0</v>
      </c>
      <c r="M119" s="28">
        <f t="shared" si="41"/>
        <v>0</v>
      </c>
      <c r="N119" s="28">
        <f t="shared" si="41"/>
        <v>1307.53</v>
      </c>
      <c r="O119" s="51">
        <f t="shared" si="42"/>
        <v>0</v>
      </c>
      <c r="P119" s="52">
        <f t="shared" si="37"/>
        <v>0</v>
      </c>
    </row>
    <row r="120">
      <c r="A120" s="35" t="s">
        <v>225</v>
      </c>
      <c r="B120" s="25" t="s">
        <v>226</v>
      </c>
      <c r="C120" s="26" t="s">
        <v>43</v>
      </c>
      <c r="D120" s="26">
        <v>311.80000000000001</v>
      </c>
      <c r="E120" s="26">
        <v>0</v>
      </c>
      <c r="F120" s="26">
        <v>0</v>
      </c>
      <c r="G120" s="50">
        <f t="shared" si="35"/>
        <v>0</v>
      </c>
      <c r="H120" s="50">
        <f t="shared" si="36"/>
        <v>311.80000000000001</v>
      </c>
      <c r="I120" s="28">
        <v>13.039999999999999</v>
      </c>
      <c r="J120" s="28">
        <f t="shared" si="41"/>
        <v>4065.8699999999999</v>
      </c>
      <c r="K120" s="28">
        <f t="shared" si="41"/>
        <v>0</v>
      </c>
      <c r="L120" s="28">
        <f t="shared" si="41"/>
        <v>0</v>
      </c>
      <c r="M120" s="28">
        <f t="shared" si="41"/>
        <v>0</v>
      </c>
      <c r="N120" s="28">
        <f t="shared" si="41"/>
        <v>4065.8699999999999</v>
      </c>
      <c r="O120" s="51">
        <f t="shared" si="42"/>
        <v>0</v>
      </c>
      <c r="P120" s="52">
        <f t="shared" si="37"/>
        <v>0</v>
      </c>
    </row>
    <row r="121">
      <c r="A121" s="33" t="s">
        <v>227</v>
      </c>
      <c r="B121" s="34" t="s">
        <v>228</v>
      </c>
      <c r="C121" s="17"/>
      <c r="D121" s="17"/>
      <c r="E121" s="17"/>
      <c r="F121" s="17"/>
      <c r="G121" s="17"/>
      <c r="H121" s="17"/>
      <c r="I121" s="19"/>
      <c r="J121" s="19">
        <f>SUM(J122)</f>
        <v>4629.3400000000001</v>
      </c>
      <c r="K121" s="19">
        <f>SUM(K122)</f>
        <v>0</v>
      </c>
      <c r="L121" s="19">
        <f>SUM(L122)</f>
        <v>0</v>
      </c>
      <c r="M121" s="19">
        <f>SUM(M122)</f>
        <v>0</v>
      </c>
      <c r="N121" s="19">
        <f>SUM(N122)</f>
        <v>4629.3400000000001</v>
      </c>
      <c r="O121" s="45">
        <f>SUM(M121/J121)</f>
        <v>0</v>
      </c>
      <c r="P121" s="46">
        <f t="shared" si="37"/>
        <v>0</v>
      </c>
    </row>
    <row r="122" ht="25.5">
      <c r="A122" s="35" t="s">
        <v>229</v>
      </c>
      <c r="B122" s="25" t="s">
        <v>222</v>
      </c>
      <c r="C122" s="26" t="s">
        <v>19</v>
      </c>
      <c r="D122" s="26">
        <v>62.950000000000003</v>
      </c>
      <c r="E122" s="26">
        <v>0</v>
      </c>
      <c r="F122" s="26">
        <v>0</v>
      </c>
      <c r="G122" s="50">
        <f t="shared" si="35"/>
        <v>0</v>
      </c>
      <c r="H122" s="50">
        <f t="shared" si="36"/>
        <v>62.950000000000003</v>
      </c>
      <c r="I122" s="28">
        <v>73.540000000000006</v>
      </c>
      <c r="J122" s="28">
        <f t="shared" si="41"/>
        <v>4629.3400000000001</v>
      </c>
      <c r="K122" s="28">
        <f t="shared" si="41"/>
        <v>0</v>
      </c>
      <c r="L122" s="28">
        <f t="shared" si="41"/>
        <v>0</v>
      </c>
      <c r="M122" s="28">
        <f t="shared" si="41"/>
        <v>0</v>
      </c>
      <c r="N122" s="28">
        <f t="shared" si="41"/>
        <v>4629.3400000000001</v>
      </c>
      <c r="O122" s="51">
        <f>IF(L122="",0/J122,L122/J122)</f>
        <v>0</v>
      </c>
      <c r="P122" s="52">
        <f t="shared" si="37"/>
        <v>0</v>
      </c>
    </row>
    <row r="123">
      <c r="A123" s="33" t="s">
        <v>230</v>
      </c>
      <c r="B123" s="34" t="s">
        <v>231</v>
      </c>
      <c r="C123" s="17"/>
      <c r="D123" s="17"/>
      <c r="E123" s="17"/>
      <c r="F123" s="17"/>
      <c r="G123" s="17"/>
      <c r="H123" s="17"/>
      <c r="I123" s="19"/>
      <c r="J123" s="19">
        <f>SUM(J124:J126)</f>
        <v>12816.879999999999</v>
      </c>
      <c r="K123" s="19">
        <f>SUM(K124:K126)</f>
        <v>0</v>
      </c>
      <c r="L123" s="19">
        <f>SUM(L124:L126)</f>
        <v>0</v>
      </c>
      <c r="M123" s="19">
        <f>SUM(M124:M126)</f>
        <v>0</v>
      </c>
      <c r="N123" s="19">
        <f>SUM(N124:N126)</f>
        <v>12816.879999999999</v>
      </c>
      <c r="O123" s="45">
        <f>SUM(M123/J123)</f>
        <v>0</v>
      </c>
      <c r="P123" s="46">
        <f t="shared" si="37"/>
        <v>0</v>
      </c>
    </row>
    <row r="124" ht="25.5">
      <c r="A124" s="35" t="s">
        <v>232</v>
      </c>
      <c r="B124" s="25" t="s">
        <v>233</v>
      </c>
      <c r="C124" s="26" t="s">
        <v>19</v>
      </c>
      <c r="D124" s="26">
        <v>8.0600000000000005</v>
      </c>
      <c r="E124" s="26">
        <v>0</v>
      </c>
      <c r="F124" s="26">
        <v>0</v>
      </c>
      <c r="G124" s="50">
        <f t="shared" si="35"/>
        <v>0</v>
      </c>
      <c r="H124" s="50">
        <f t="shared" si="36"/>
        <v>8.0600000000000005</v>
      </c>
      <c r="I124" s="28">
        <v>887.66999999999996</v>
      </c>
      <c r="J124" s="28">
        <f t="shared" si="41"/>
        <v>7154.6199999999999</v>
      </c>
      <c r="K124" s="28">
        <f t="shared" si="41"/>
        <v>0</v>
      </c>
      <c r="L124" s="28">
        <f t="shared" si="41"/>
        <v>0</v>
      </c>
      <c r="M124" s="28">
        <f t="shared" si="41"/>
        <v>0</v>
      </c>
      <c r="N124" s="28">
        <f t="shared" si="41"/>
        <v>7154.6199999999999</v>
      </c>
      <c r="O124" s="51">
        <f t="shared" ref="O124:O126" si="43">IF(L124="",0/J124,L124/J124)</f>
        <v>0</v>
      </c>
      <c r="P124" s="52">
        <f t="shared" si="37"/>
        <v>0</v>
      </c>
    </row>
    <row r="125">
      <c r="A125" s="35" t="s">
        <v>234</v>
      </c>
      <c r="B125" s="25" t="s">
        <v>235</v>
      </c>
      <c r="C125" s="26" t="s">
        <v>19</v>
      </c>
      <c r="D125" s="26">
        <v>7.2000000000000002</v>
      </c>
      <c r="E125" s="26">
        <v>0</v>
      </c>
      <c r="F125" s="26">
        <v>0</v>
      </c>
      <c r="G125" s="50">
        <f t="shared" si="35"/>
        <v>0</v>
      </c>
      <c r="H125" s="50">
        <f t="shared" si="36"/>
        <v>7.2000000000000002</v>
      </c>
      <c r="I125" s="28">
        <v>748.75</v>
      </c>
      <c r="J125" s="28">
        <f t="shared" si="41"/>
        <v>5391</v>
      </c>
      <c r="K125" s="28">
        <f t="shared" si="41"/>
        <v>0</v>
      </c>
      <c r="L125" s="28">
        <f t="shared" si="41"/>
        <v>0</v>
      </c>
      <c r="M125" s="28">
        <f t="shared" si="41"/>
        <v>0</v>
      </c>
      <c r="N125" s="28">
        <f t="shared" si="41"/>
        <v>5391</v>
      </c>
      <c r="O125" s="51">
        <f t="shared" si="43"/>
        <v>0</v>
      </c>
      <c r="P125" s="52">
        <f t="shared" si="37"/>
        <v>0</v>
      </c>
    </row>
    <row r="126" ht="25.5">
      <c r="A126" s="35" t="s">
        <v>236</v>
      </c>
      <c r="B126" s="25" t="s">
        <v>237</v>
      </c>
      <c r="C126" s="26" t="s">
        <v>19</v>
      </c>
      <c r="D126" s="26">
        <v>3.6000000000000001</v>
      </c>
      <c r="E126" s="26">
        <v>0</v>
      </c>
      <c r="F126" s="26">
        <v>0</v>
      </c>
      <c r="G126" s="50">
        <f t="shared" si="35"/>
        <v>0</v>
      </c>
      <c r="H126" s="50">
        <f t="shared" si="36"/>
        <v>3.6000000000000001</v>
      </c>
      <c r="I126" s="28">
        <v>75.349999999999994</v>
      </c>
      <c r="J126" s="28">
        <f t="shared" si="41"/>
        <v>271.25999999999999</v>
      </c>
      <c r="K126" s="28">
        <f t="shared" si="41"/>
        <v>0</v>
      </c>
      <c r="L126" s="28">
        <f t="shared" si="41"/>
        <v>0</v>
      </c>
      <c r="M126" s="28">
        <f t="shared" si="41"/>
        <v>0</v>
      </c>
      <c r="N126" s="28">
        <f t="shared" si="41"/>
        <v>271.25999999999999</v>
      </c>
      <c r="O126" s="51">
        <f t="shared" si="43"/>
        <v>0</v>
      </c>
      <c r="P126" s="52">
        <f t="shared" si="37"/>
        <v>0</v>
      </c>
    </row>
    <row r="127">
      <c r="A127" s="33" t="s">
        <v>238</v>
      </c>
      <c r="B127" s="34" t="s">
        <v>239</v>
      </c>
      <c r="C127" s="17"/>
      <c r="D127" s="17"/>
      <c r="E127" s="17"/>
      <c r="F127" s="17"/>
      <c r="G127" s="54"/>
      <c r="H127" s="17"/>
      <c r="I127" s="19"/>
      <c r="J127" s="19"/>
      <c r="K127" s="19"/>
      <c r="L127" s="19"/>
      <c r="M127" s="19"/>
      <c r="N127" s="19"/>
      <c r="O127" s="45"/>
      <c r="P127" s="46"/>
    </row>
    <row r="128">
      <c r="A128" s="33" t="s">
        <v>240</v>
      </c>
      <c r="B128" s="34" t="s">
        <v>241</v>
      </c>
      <c r="C128" s="17"/>
      <c r="D128" s="17"/>
      <c r="E128" s="17"/>
      <c r="F128" s="17"/>
      <c r="G128" s="17"/>
      <c r="H128" s="17"/>
      <c r="I128" s="19"/>
      <c r="J128" s="19">
        <f>SUM(J129:J135)</f>
        <v>42168.879999999997</v>
      </c>
      <c r="K128" s="19">
        <f>SUM(K129:K135)</f>
        <v>0</v>
      </c>
      <c r="L128" s="19">
        <f>SUM(L129:L135)</f>
        <v>0</v>
      </c>
      <c r="M128" s="19">
        <f>SUM(M129:M135)</f>
        <v>0</v>
      </c>
      <c r="N128" s="19">
        <f>SUM(N129:N135)</f>
        <v>42168.879999999997</v>
      </c>
      <c r="O128" s="45">
        <f>SUM(M128/J128)</f>
        <v>0</v>
      </c>
      <c r="P128" s="46">
        <f t="shared" si="37"/>
        <v>0</v>
      </c>
    </row>
    <row r="129" ht="38.25">
      <c r="A129" s="35" t="s">
        <v>242</v>
      </c>
      <c r="B129" s="25" t="s">
        <v>243</v>
      </c>
      <c r="C129" s="26" t="s">
        <v>25</v>
      </c>
      <c r="D129" s="26">
        <v>6</v>
      </c>
      <c r="E129" s="26">
        <v>0</v>
      </c>
      <c r="F129" s="26">
        <v>0</v>
      </c>
      <c r="G129" s="50">
        <f t="shared" si="35"/>
        <v>0</v>
      </c>
      <c r="H129" s="50">
        <f t="shared" si="36"/>
        <v>6</v>
      </c>
      <c r="I129" s="28">
        <v>1309.3599999999999</v>
      </c>
      <c r="J129" s="28">
        <f t="shared" ref="J129:N181" si="44">ROUND(D129*$I129,2)</f>
        <v>7856.1599999999999</v>
      </c>
      <c r="K129" s="28">
        <f t="shared" si="44"/>
        <v>0</v>
      </c>
      <c r="L129" s="28">
        <f t="shared" si="44"/>
        <v>0</v>
      </c>
      <c r="M129" s="28">
        <f t="shared" si="44"/>
        <v>0</v>
      </c>
      <c r="N129" s="28">
        <f t="shared" si="44"/>
        <v>7856.1599999999999</v>
      </c>
      <c r="O129" s="51">
        <f t="shared" ref="O129:O135" si="45">IF(L129="",0/J129,L129/J129)</f>
        <v>0</v>
      </c>
      <c r="P129" s="52">
        <f t="shared" si="37"/>
        <v>0</v>
      </c>
    </row>
    <row r="130" ht="38.25">
      <c r="A130" s="35" t="s">
        <v>244</v>
      </c>
      <c r="B130" s="25" t="s">
        <v>245</v>
      </c>
      <c r="C130" s="26" t="s">
        <v>25</v>
      </c>
      <c r="D130" s="26">
        <v>3</v>
      </c>
      <c r="E130" s="26">
        <v>0</v>
      </c>
      <c r="F130" s="26">
        <v>0</v>
      </c>
      <c r="G130" s="50">
        <f t="shared" si="35"/>
        <v>0</v>
      </c>
      <c r="H130" s="50">
        <f t="shared" si="36"/>
        <v>3</v>
      </c>
      <c r="I130" s="28">
        <v>1953.3</v>
      </c>
      <c r="J130" s="28">
        <f t="shared" si="44"/>
        <v>5859.9000000000005</v>
      </c>
      <c r="K130" s="28">
        <f t="shared" si="44"/>
        <v>0</v>
      </c>
      <c r="L130" s="28">
        <f t="shared" si="44"/>
        <v>0</v>
      </c>
      <c r="M130" s="28">
        <f t="shared" si="44"/>
        <v>0</v>
      </c>
      <c r="N130" s="28">
        <f t="shared" si="44"/>
        <v>5859.9000000000005</v>
      </c>
      <c r="O130" s="51">
        <f t="shared" si="45"/>
        <v>0</v>
      </c>
      <c r="P130" s="52">
        <f t="shared" si="37"/>
        <v>0</v>
      </c>
    </row>
    <row r="131" ht="38.25">
      <c r="A131" s="35" t="s">
        <v>246</v>
      </c>
      <c r="B131" s="25" t="s">
        <v>247</v>
      </c>
      <c r="C131" s="26" t="s">
        <v>25</v>
      </c>
      <c r="D131" s="26">
        <v>6</v>
      </c>
      <c r="E131" s="26">
        <v>0</v>
      </c>
      <c r="F131" s="26">
        <v>0</v>
      </c>
      <c r="G131" s="50">
        <f t="shared" si="35"/>
        <v>0</v>
      </c>
      <c r="H131" s="50">
        <f t="shared" si="36"/>
        <v>6</v>
      </c>
      <c r="I131" s="28">
        <v>1426.21</v>
      </c>
      <c r="J131" s="28">
        <f t="shared" si="44"/>
        <v>8557.2600000000002</v>
      </c>
      <c r="K131" s="28">
        <f t="shared" si="44"/>
        <v>0</v>
      </c>
      <c r="L131" s="28">
        <f t="shared" si="44"/>
        <v>0</v>
      </c>
      <c r="M131" s="28">
        <f t="shared" si="44"/>
        <v>0</v>
      </c>
      <c r="N131" s="28">
        <f t="shared" si="44"/>
        <v>8557.2600000000002</v>
      </c>
      <c r="O131" s="51">
        <f t="shared" si="45"/>
        <v>0</v>
      </c>
      <c r="P131" s="52">
        <f t="shared" si="37"/>
        <v>0</v>
      </c>
    </row>
    <row r="132" ht="38.25">
      <c r="A132" s="35" t="s">
        <v>248</v>
      </c>
      <c r="B132" s="25" t="s">
        <v>249</v>
      </c>
      <c r="C132" s="26" t="s">
        <v>25</v>
      </c>
      <c r="D132" s="26">
        <v>3</v>
      </c>
      <c r="E132" s="26">
        <v>0</v>
      </c>
      <c r="F132" s="26">
        <v>0</v>
      </c>
      <c r="G132" s="50">
        <f t="shared" si="35"/>
        <v>0</v>
      </c>
      <c r="H132" s="50">
        <f t="shared" si="36"/>
        <v>3</v>
      </c>
      <c r="I132" s="28">
        <v>1426.21</v>
      </c>
      <c r="J132" s="28">
        <f t="shared" si="44"/>
        <v>4278.6300000000001</v>
      </c>
      <c r="K132" s="28">
        <f t="shared" si="44"/>
        <v>0</v>
      </c>
      <c r="L132" s="28">
        <f t="shared" si="44"/>
        <v>0</v>
      </c>
      <c r="M132" s="28">
        <f t="shared" si="44"/>
        <v>0</v>
      </c>
      <c r="N132" s="28">
        <f t="shared" si="44"/>
        <v>4278.6300000000001</v>
      </c>
      <c r="O132" s="51">
        <f t="shared" si="45"/>
        <v>0</v>
      </c>
      <c r="P132" s="52">
        <f t="shared" si="37"/>
        <v>0</v>
      </c>
    </row>
    <row r="133" ht="38.25">
      <c r="A133" s="35" t="s">
        <v>250</v>
      </c>
      <c r="B133" s="25" t="s">
        <v>251</v>
      </c>
      <c r="C133" s="26" t="s">
        <v>25</v>
      </c>
      <c r="D133" s="26">
        <v>5</v>
      </c>
      <c r="E133" s="26">
        <v>0</v>
      </c>
      <c r="F133" s="26">
        <v>0</v>
      </c>
      <c r="G133" s="50">
        <f t="shared" si="35"/>
        <v>0</v>
      </c>
      <c r="H133" s="50">
        <f t="shared" si="36"/>
        <v>5</v>
      </c>
      <c r="I133" s="28">
        <v>1953.3</v>
      </c>
      <c r="J133" s="28">
        <f t="shared" si="44"/>
        <v>9766.5</v>
      </c>
      <c r="K133" s="28">
        <f t="shared" si="44"/>
        <v>0</v>
      </c>
      <c r="L133" s="28">
        <f t="shared" si="44"/>
        <v>0</v>
      </c>
      <c r="M133" s="28">
        <f t="shared" si="44"/>
        <v>0</v>
      </c>
      <c r="N133" s="28">
        <f t="shared" si="44"/>
        <v>9766.5</v>
      </c>
      <c r="O133" s="51">
        <f t="shared" si="45"/>
        <v>0</v>
      </c>
      <c r="P133" s="52">
        <f t="shared" si="37"/>
        <v>0</v>
      </c>
    </row>
    <row r="134" ht="25.5">
      <c r="A134" s="35" t="s">
        <v>252</v>
      </c>
      <c r="B134" s="25" t="s">
        <v>253</v>
      </c>
      <c r="C134" s="26" t="s">
        <v>25</v>
      </c>
      <c r="D134" s="26">
        <v>4</v>
      </c>
      <c r="E134" s="26">
        <v>0</v>
      </c>
      <c r="F134" s="26">
        <v>0</v>
      </c>
      <c r="G134" s="50">
        <f t="shared" si="35"/>
        <v>0</v>
      </c>
      <c r="H134" s="50">
        <f t="shared" si="36"/>
        <v>4</v>
      </c>
      <c r="I134" s="28">
        <v>1318.8099999999999</v>
      </c>
      <c r="J134" s="28">
        <f t="shared" si="44"/>
        <v>5275.2399999999998</v>
      </c>
      <c r="K134" s="28">
        <f t="shared" si="44"/>
        <v>0</v>
      </c>
      <c r="L134" s="28">
        <f t="shared" si="44"/>
        <v>0</v>
      </c>
      <c r="M134" s="28">
        <f t="shared" si="44"/>
        <v>0</v>
      </c>
      <c r="N134" s="28">
        <f t="shared" si="44"/>
        <v>5275.2399999999998</v>
      </c>
      <c r="O134" s="51">
        <f t="shared" si="45"/>
        <v>0</v>
      </c>
      <c r="P134" s="52">
        <f t="shared" si="37"/>
        <v>0</v>
      </c>
    </row>
    <row r="135" ht="25.5">
      <c r="A135" s="35" t="s">
        <v>254</v>
      </c>
      <c r="B135" s="25" t="s">
        <v>255</v>
      </c>
      <c r="C135" s="26" t="s">
        <v>19</v>
      </c>
      <c r="D135" s="26">
        <v>1.8</v>
      </c>
      <c r="E135" s="26">
        <v>0</v>
      </c>
      <c r="F135" s="26">
        <v>0</v>
      </c>
      <c r="G135" s="50">
        <f t="shared" si="35"/>
        <v>0</v>
      </c>
      <c r="H135" s="50">
        <f t="shared" si="36"/>
        <v>1.8</v>
      </c>
      <c r="I135" s="28">
        <v>319.55000000000001</v>
      </c>
      <c r="J135" s="28">
        <f t="shared" si="44"/>
        <v>575.19000000000005</v>
      </c>
      <c r="K135" s="28">
        <f t="shared" si="44"/>
        <v>0</v>
      </c>
      <c r="L135" s="28">
        <f t="shared" si="44"/>
        <v>0</v>
      </c>
      <c r="M135" s="28">
        <f t="shared" si="44"/>
        <v>0</v>
      </c>
      <c r="N135" s="28">
        <f t="shared" si="44"/>
        <v>575.19000000000005</v>
      </c>
      <c r="O135" s="51">
        <f t="shared" si="45"/>
        <v>0</v>
      </c>
      <c r="P135" s="52">
        <f t="shared" si="37"/>
        <v>0</v>
      </c>
    </row>
    <row r="136">
      <c r="A136" s="33" t="s">
        <v>256</v>
      </c>
      <c r="B136" s="34" t="s">
        <v>257</v>
      </c>
      <c r="C136" s="17"/>
      <c r="D136" s="17"/>
      <c r="E136" s="17"/>
      <c r="F136" s="17"/>
      <c r="G136" s="17"/>
      <c r="H136" s="17"/>
      <c r="I136" s="19"/>
      <c r="J136" s="19">
        <f>SUM(J137:J139)</f>
        <v>6070.3000000000002</v>
      </c>
      <c r="K136" s="19">
        <f>SUM(K137:K139)</f>
        <v>0</v>
      </c>
      <c r="L136" s="19">
        <f>SUM(L137:L139)</f>
        <v>0</v>
      </c>
      <c r="M136" s="19">
        <f>SUM(M137:M139)</f>
        <v>0</v>
      </c>
      <c r="N136" s="19">
        <f>SUM(N137:N139)</f>
        <v>6070.3000000000002</v>
      </c>
      <c r="O136" s="45">
        <f>SUM(M136/J136)</f>
        <v>0</v>
      </c>
      <c r="P136" s="46">
        <f t="shared" si="37"/>
        <v>0</v>
      </c>
    </row>
    <row r="137">
      <c r="A137" s="35" t="s">
        <v>258</v>
      </c>
      <c r="B137" s="25" t="s">
        <v>259</v>
      </c>
      <c r="C137" s="26" t="s">
        <v>25</v>
      </c>
      <c r="D137" s="26">
        <v>4</v>
      </c>
      <c r="E137" s="26">
        <v>0</v>
      </c>
      <c r="F137" s="26">
        <v>0</v>
      </c>
      <c r="G137" s="50">
        <f t="shared" si="35"/>
        <v>0</v>
      </c>
      <c r="H137" s="50">
        <f t="shared" si="36"/>
        <v>4</v>
      </c>
      <c r="I137" s="28">
        <v>96.810000000000002</v>
      </c>
      <c r="J137" s="28">
        <f t="shared" si="44"/>
        <v>387.24000000000001</v>
      </c>
      <c r="K137" s="28">
        <f t="shared" si="44"/>
        <v>0</v>
      </c>
      <c r="L137" s="28">
        <f t="shared" si="44"/>
        <v>0</v>
      </c>
      <c r="M137" s="28">
        <f t="shared" si="44"/>
        <v>0</v>
      </c>
      <c r="N137" s="28">
        <f t="shared" si="44"/>
        <v>387.24000000000001</v>
      </c>
      <c r="O137" s="51">
        <f t="shared" ref="O137:O139" si="46">IF(L137="",0/J137,L137/J137)</f>
        <v>0</v>
      </c>
      <c r="P137" s="52">
        <f t="shared" si="37"/>
        <v>0</v>
      </c>
    </row>
    <row r="138" ht="25.5">
      <c r="A138" s="35" t="s">
        <v>260</v>
      </c>
      <c r="B138" s="25" t="s">
        <v>261</v>
      </c>
      <c r="C138" s="26" t="s">
        <v>25</v>
      </c>
      <c r="D138" s="26">
        <v>8</v>
      </c>
      <c r="E138" s="26">
        <v>0</v>
      </c>
      <c r="F138" s="26">
        <v>0</v>
      </c>
      <c r="G138" s="50">
        <f t="shared" si="35"/>
        <v>0</v>
      </c>
      <c r="H138" s="50">
        <f t="shared" si="36"/>
        <v>8</v>
      </c>
      <c r="I138" s="28">
        <v>357.55000000000001</v>
      </c>
      <c r="J138" s="28">
        <f t="shared" si="44"/>
        <v>2860.4000000000001</v>
      </c>
      <c r="K138" s="28">
        <f t="shared" si="44"/>
        <v>0</v>
      </c>
      <c r="L138" s="28">
        <f t="shared" si="44"/>
        <v>0</v>
      </c>
      <c r="M138" s="28">
        <f t="shared" si="44"/>
        <v>0</v>
      </c>
      <c r="N138" s="28">
        <f t="shared" si="44"/>
        <v>2860.4000000000001</v>
      </c>
      <c r="O138" s="51">
        <f t="shared" si="46"/>
        <v>0</v>
      </c>
      <c r="P138" s="52">
        <f t="shared" si="37"/>
        <v>0</v>
      </c>
    </row>
    <row r="139">
      <c r="A139" s="35" t="s">
        <v>262</v>
      </c>
      <c r="B139" s="25" t="s">
        <v>263</v>
      </c>
      <c r="C139" s="26" t="s">
        <v>19</v>
      </c>
      <c r="D139" s="26">
        <v>12.800000000000001</v>
      </c>
      <c r="E139" s="26">
        <v>0</v>
      </c>
      <c r="F139" s="26">
        <v>0</v>
      </c>
      <c r="G139" s="50">
        <f t="shared" si="35"/>
        <v>0</v>
      </c>
      <c r="H139" s="50">
        <f t="shared" si="36"/>
        <v>12.800000000000001</v>
      </c>
      <c r="I139" s="28">
        <v>220.52000000000001</v>
      </c>
      <c r="J139" s="28">
        <f t="shared" si="44"/>
        <v>2822.6599999999999</v>
      </c>
      <c r="K139" s="28">
        <f t="shared" si="44"/>
        <v>0</v>
      </c>
      <c r="L139" s="28">
        <f t="shared" si="44"/>
        <v>0</v>
      </c>
      <c r="M139" s="28">
        <f t="shared" si="44"/>
        <v>0</v>
      </c>
      <c r="N139" s="28">
        <f t="shared" si="44"/>
        <v>2822.6599999999999</v>
      </c>
      <c r="O139" s="51">
        <f t="shared" si="46"/>
        <v>0</v>
      </c>
      <c r="P139" s="52">
        <f t="shared" si="37"/>
        <v>0</v>
      </c>
    </row>
    <row r="140">
      <c r="A140" s="33" t="s">
        <v>264</v>
      </c>
      <c r="B140" s="34" t="s">
        <v>265</v>
      </c>
      <c r="C140" s="17"/>
      <c r="D140" s="17"/>
      <c r="E140" s="17"/>
      <c r="F140" s="17"/>
      <c r="G140" s="17"/>
      <c r="H140" s="17"/>
      <c r="I140" s="19"/>
      <c r="J140" s="19">
        <f>SUM(J141:J145)</f>
        <v>35717.110000000001</v>
      </c>
      <c r="K140" s="19">
        <f>SUM(K141:K145)</f>
        <v>0</v>
      </c>
      <c r="L140" s="19">
        <f>SUM(L141:L145)</f>
        <v>0</v>
      </c>
      <c r="M140" s="19">
        <f>SUM(M141:M145)</f>
        <v>0</v>
      </c>
      <c r="N140" s="19">
        <f>SUM(N141:N145)</f>
        <v>35717.110000000001</v>
      </c>
      <c r="O140" s="45">
        <f>SUM(M140/J140)</f>
        <v>0</v>
      </c>
      <c r="P140" s="46">
        <f t="shared" si="37"/>
        <v>0</v>
      </c>
    </row>
    <row r="141" ht="25.5">
      <c r="A141" s="35" t="s">
        <v>266</v>
      </c>
      <c r="B141" s="25" t="s">
        <v>267</v>
      </c>
      <c r="C141" s="26" t="s">
        <v>25</v>
      </c>
      <c r="D141" s="26">
        <v>1</v>
      </c>
      <c r="E141" s="26">
        <v>0</v>
      </c>
      <c r="F141" s="26">
        <v>0</v>
      </c>
      <c r="G141" s="50">
        <f t="shared" si="35"/>
        <v>0</v>
      </c>
      <c r="H141" s="50">
        <f t="shared" si="36"/>
        <v>1</v>
      </c>
      <c r="I141" s="28">
        <v>837.75</v>
      </c>
      <c r="J141" s="28">
        <f t="shared" si="44"/>
        <v>837.75</v>
      </c>
      <c r="K141" s="28">
        <f t="shared" si="44"/>
        <v>0</v>
      </c>
      <c r="L141" s="28">
        <f t="shared" si="44"/>
        <v>0</v>
      </c>
      <c r="M141" s="28">
        <f t="shared" si="44"/>
        <v>0</v>
      </c>
      <c r="N141" s="28">
        <f t="shared" si="44"/>
        <v>837.75</v>
      </c>
      <c r="O141" s="51">
        <f t="shared" ref="O141:O145" si="47">IF(L141="",0/J141,L141/J141)</f>
        <v>0</v>
      </c>
      <c r="P141" s="52">
        <f t="shared" si="37"/>
        <v>0</v>
      </c>
    </row>
    <row r="142" ht="25.5">
      <c r="A142" s="35" t="s">
        <v>268</v>
      </c>
      <c r="B142" s="25" t="s">
        <v>269</v>
      </c>
      <c r="C142" s="26" t="s">
        <v>19</v>
      </c>
      <c r="D142" s="26">
        <v>1.6799999999999999</v>
      </c>
      <c r="E142" s="26">
        <v>0</v>
      </c>
      <c r="F142" s="26">
        <v>0</v>
      </c>
      <c r="G142" s="50">
        <f t="shared" si="35"/>
        <v>0</v>
      </c>
      <c r="H142" s="50">
        <f t="shared" si="36"/>
        <v>1.6799999999999999</v>
      </c>
      <c r="I142" s="28">
        <v>617.22000000000003</v>
      </c>
      <c r="J142" s="28">
        <f t="shared" si="44"/>
        <v>1036.9300000000001</v>
      </c>
      <c r="K142" s="28">
        <f t="shared" si="44"/>
        <v>0</v>
      </c>
      <c r="L142" s="28">
        <f t="shared" si="44"/>
        <v>0</v>
      </c>
      <c r="M142" s="28">
        <f t="shared" si="44"/>
        <v>0</v>
      </c>
      <c r="N142" s="28">
        <f t="shared" si="44"/>
        <v>1036.9300000000001</v>
      </c>
      <c r="O142" s="51">
        <f t="shared" si="47"/>
        <v>0</v>
      </c>
      <c r="P142" s="52">
        <f t="shared" si="37"/>
        <v>0</v>
      </c>
    </row>
    <row r="143" ht="38.25">
      <c r="A143" s="35" t="s">
        <v>270</v>
      </c>
      <c r="B143" s="25" t="s">
        <v>271</v>
      </c>
      <c r="C143" s="26" t="s">
        <v>19</v>
      </c>
      <c r="D143" s="26">
        <v>3.3599999999999999</v>
      </c>
      <c r="E143" s="26">
        <v>0</v>
      </c>
      <c r="F143" s="26">
        <v>0</v>
      </c>
      <c r="G143" s="50">
        <f t="shared" si="35"/>
        <v>0</v>
      </c>
      <c r="H143" s="50">
        <f t="shared" si="36"/>
        <v>3.3599999999999999</v>
      </c>
      <c r="I143" s="28">
        <v>617.22000000000003</v>
      </c>
      <c r="J143" s="28">
        <f t="shared" si="44"/>
        <v>2073.8600000000001</v>
      </c>
      <c r="K143" s="28">
        <f t="shared" si="44"/>
        <v>0</v>
      </c>
      <c r="L143" s="28">
        <f t="shared" si="44"/>
        <v>0</v>
      </c>
      <c r="M143" s="28">
        <f t="shared" si="44"/>
        <v>0</v>
      </c>
      <c r="N143" s="28">
        <f t="shared" si="44"/>
        <v>2073.8600000000001</v>
      </c>
      <c r="O143" s="51">
        <f t="shared" si="47"/>
        <v>0</v>
      </c>
      <c r="P143" s="52">
        <f t="shared" si="37"/>
        <v>0</v>
      </c>
    </row>
    <row r="144" ht="38.25">
      <c r="A144" s="35" t="s">
        <v>272</v>
      </c>
      <c r="B144" s="25" t="s">
        <v>273</v>
      </c>
      <c r="C144" s="26" t="s">
        <v>19</v>
      </c>
      <c r="D144" s="26">
        <v>83.480000000000004</v>
      </c>
      <c r="E144" s="26">
        <v>0</v>
      </c>
      <c r="F144" s="26">
        <v>0</v>
      </c>
      <c r="G144" s="50">
        <f t="shared" si="35"/>
        <v>0</v>
      </c>
      <c r="H144" s="50">
        <f t="shared" si="36"/>
        <v>83.480000000000004</v>
      </c>
      <c r="I144" s="28">
        <v>365.47000000000003</v>
      </c>
      <c r="J144" s="28">
        <f t="shared" si="44"/>
        <v>30509.440000000002</v>
      </c>
      <c r="K144" s="28">
        <f t="shared" si="44"/>
        <v>0</v>
      </c>
      <c r="L144" s="28">
        <f t="shared" si="44"/>
        <v>0</v>
      </c>
      <c r="M144" s="28">
        <f t="shared" si="44"/>
        <v>0</v>
      </c>
      <c r="N144" s="28">
        <f t="shared" si="44"/>
        <v>30509.440000000002</v>
      </c>
      <c r="O144" s="51">
        <f t="shared" si="47"/>
        <v>0</v>
      </c>
      <c r="P144" s="52">
        <f t="shared" si="37"/>
        <v>0</v>
      </c>
    </row>
    <row r="145" ht="25.5">
      <c r="A145" s="35" t="s">
        <v>274</v>
      </c>
      <c r="B145" s="25" t="s">
        <v>275</v>
      </c>
      <c r="C145" s="26" t="s">
        <v>19</v>
      </c>
      <c r="D145" s="26">
        <v>2.04</v>
      </c>
      <c r="E145" s="26">
        <v>0</v>
      </c>
      <c r="F145" s="26">
        <v>0</v>
      </c>
      <c r="G145" s="50">
        <f t="shared" si="35"/>
        <v>0</v>
      </c>
      <c r="H145" s="50">
        <f t="shared" si="36"/>
        <v>2.04</v>
      </c>
      <c r="I145" s="28">
        <v>617.22000000000003</v>
      </c>
      <c r="J145" s="28">
        <f t="shared" si="44"/>
        <v>1259.1300000000001</v>
      </c>
      <c r="K145" s="28">
        <f t="shared" si="44"/>
        <v>0</v>
      </c>
      <c r="L145" s="28">
        <f t="shared" si="44"/>
        <v>0</v>
      </c>
      <c r="M145" s="28">
        <f t="shared" si="44"/>
        <v>0</v>
      </c>
      <c r="N145" s="28">
        <f t="shared" si="44"/>
        <v>1259.1300000000001</v>
      </c>
      <c r="O145" s="51">
        <f t="shared" si="47"/>
        <v>0</v>
      </c>
      <c r="P145" s="52">
        <f t="shared" si="37"/>
        <v>0</v>
      </c>
    </row>
    <row r="146">
      <c r="A146" s="33" t="s">
        <v>276</v>
      </c>
      <c r="B146" s="34" t="s">
        <v>277</v>
      </c>
      <c r="C146" s="17"/>
      <c r="D146" s="17"/>
      <c r="E146" s="17"/>
      <c r="F146" s="17"/>
      <c r="G146" s="17"/>
      <c r="H146" s="17"/>
      <c r="I146" s="19"/>
      <c r="J146" s="19">
        <f>SUM(J147:J161)</f>
        <v>55321.330000000002</v>
      </c>
      <c r="K146" s="19">
        <f>SUM(K147:K161)</f>
        <v>0</v>
      </c>
      <c r="L146" s="19">
        <f>SUM(L147:L161)</f>
        <v>0</v>
      </c>
      <c r="M146" s="19">
        <f>SUM(M147:M161)</f>
        <v>0</v>
      </c>
      <c r="N146" s="19">
        <f>SUM(N147:N161)</f>
        <v>55321.330000000002</v>
      </c>
      <c r="O146" s="45">
        <f>SUM(M146/J146)</f>
        <v>0</v>
      </c>
      <c r="P146" s="46">
        <f t="shared" si="37"/>
        <v>0</v>
      </c>
    </row>
    <row r="147" ht="38.25">
      <c r="A147" s="35" t="s">
        <v>278</v>
      </c>
      <c r="B147" s="25" t="s">
        <v>279</v>
      </c>
      <c r="C147" s="26" t="s">
        <v>19</v>
      </c>
      <c r="D147" s="26">
        <v>0.88</v>
      </c>
      <c r="E147" s="26">
        <v>0</v>
      </c>
      <c r="F147" s="26">
        <v>0</v>
      </c>
      <c r="G147" s="50">
        <f t="shared" si="35"/>
        <v>0</v>
      </c>
      <c r="H147" s="50">
        <f t="shared" si="36"/>
        <v>0.88</v>
      </c>
      <c r="I147" s="28">
        <v>777.35000000000002</v>
      </c>
      <c r="J147" s="28">
        <f t="shared" si="44"/>
        <v>684.07000000000005</v>
      </c>
      <c r="K147" s="28">
        <f t="shared" si="44"/>
        <v>0</v>
      </c>
      <c r="L147" s="28">
        <f t="shared" si="44"/>
        <v>0</v>
      </c>
      <c r="M147" s="28">
        <f t="shared" si="44"/>
        <v>0</v>
      </c>
      <c r="N147" s="28">
        <f t="shared" si="44"/>
        <v>684.07000000000005</v>
      </c>
      <c r="O147" s="51">
        <f t="shared" ref="O147:O161" si="48">IF(L147="",0/J147,L147/J147)</f>
        <v>0</v>
      </c>
      <c r="P147" s="52">
        <f t="shared" si="37"/>
        <v>0</v>
      </c>
    </row>
    <row r="148" ht="38.25">
      <c r="A148" s="35" t="s">
        <v>280</v>
      </c>
      <c r="B148" s="25" t="s">
        <v>281</v>
      </c>
      <c r="C148" s="26" t="s">
        <v>19</v>
      </c>
      <c r="D148" s="26">
        <v>2.1499999999999999</v>
      </c>
      <c r="E148" s="26">
        <v>0</v>
      </c>
      <c r="F148" s="26">
        <v>0</v>
      </c>
      <c r="G148" s="50">
        <f t="shared" si="35"/>
        <v>0</v>
      </c>
      <c r="H148" s="50">
        <f t="shared" si="36"/>
        <v>2.1499999999999999</v>
      </c>
      <c r="I148" s="28">
        <v>777.35000000000002</v>
      </c>
      <c r="J148" s="28">
        <f t="shared" si="44"/>
        <v>1671.3</v>
      </c>
      <c r="K148" s="28">
        <f t="shared" si="44"/>
        <v>0</v>
      </c>
      <c r="L148" s="28">
        <f t="shared" si="44"/>
        <v>0</v>
      </c>
      <c r="M148" s="28">
        <f t="shared" si="44"/>
        <v>0</v>
      </c>
      <c r="N148" s="28">
        <f t="shared" si="44"/>
        <v>1671.3</v>
      </c>
      <c r="O148" s="51">
        <f t="shared" si="48"/>
        <v>0</v>
      </c>
      <c r="P148" s="52">
        <f t="shared" si="37"/>
        <v>0</v>
      </c>
    </row>
    <row r="149" ht="25.5">
      <c r="A149" s="35" t="s">
        <v>282</v>
      </c>
      <c r="B149" s="25" t="s">
        <v>283</v>
      </c>
      <c r="C149" s="26" t="s">
        <v>19</v>
      </c>
      <c r="D149" s="26">
        <v>1.6100000000000001</v>
      </c>
      <c r="E149" s="26">
        <v>0</v>
      </c>
      <c r="F149" s="26">
        <v>0</v>
      </c>
      <c r="G149" s="50">
        <f t="shared" si="35"/>
        <v>0</v>
      </c>
      <c r="H149" s="50">
        <f t="shared" si="36"/>
        <v>1.6100000000000001</v>
      </c>
      <c r="I149" s="28">
        <v>827.52999999999997</v>
      </c>
      <c r="J149" s="28">
        <f t="shared" si="44"/>
        <v>1332.3199999999999</v>
      </c>
      <c r="K149" s="28">
        <f t="shared" si="44"/>
        <v>0</v>
      </c>
      <c r="L149" s="28">
        <f t="shared" si="44"/>
        <v>0</v>
      </c>
      <c r="M149" s="28">
        <f t="shared" si="44"/>
        <v>0</v>
      </c>
      <c r="N149" s="28">
        <f t="shared" si="44"/>
        <v>1332.3199999999999</v>
      </c>
      <c r="O149" s="51">
        <f t="shared" si="48"/>
        <v>0</v>
      </c>
      <c r="P149" s="52">
        <f t="shared" si="37"/>
        <v>0</v>
      </c>
    </row>
    <row r="150" ht="38.25">
      <c r="A150" s="35" t="s">
        <v>284</v>
      </c>
      <c r="B150" s="25" t="s">
        <v>285</v>
      </c>
      <c r="C150" s="26" t="s">
        <v>19</v>
      </c>
      <c r="D150" s="26">
        <v>2.73</v>
      </c>
      <c r="E150" s="26">
        <v>0</v>
      </c>
      <c r="F150" s="26">
        <v>0</v>
      </c>
      <c r="G150" s="50">
        <f t="shared" si="35"/>
        <v>0</v>
      </c>
      <c r="H150" s="50">
        <f t="shared" si="36"/>
        <v>2.73</v>
      </c>
      <c r="I150" s="28">
        <v>777.35000000000002</v>
      </c>
      <c r="J150" s="28">
        <f t="shared" si="44"/>
        <v>2122.1700000000001</v>
      </c>
      <c r="K150" s="28">
        <f t="shared" si="44"/>
        <v>0</v>
      </c>
      <c r="L150" s="28">
        <f t="shared" si="44"/>
        <v>0</v>
      </c>
      <c r="M150" s="28">
        <f t="shared" si="44"/>
        <v>0</v>
      </c>
      <c r="N150" s="28">
        <f t="shared" si="44"/>
        <v>2122.1700000000001</v>
      </c>
      <c r="O150" s="51">
        <f t="shared" si="48"/>
        <v>0</v>
      </c>
      <c r="P150" s="52">
        <f t="shared" si="37"/>
        <v>0</v>
      </c>
    </row>
    <row r="151" ht="27.75" customHeight="1">
      <c r="A151" s="35" t="s">
        <v>286</v>
      </c>
      <c r="B151" s="25" t="s">
        <v>287</v>
      </c>
      <c r="C151" s="26" t="s">
        <v>19</v>
      </c>
      <c r="D151" s="26">
        <v>2.1600000000000001</v>
      </c>
      <c r="E151" s="26">
        <v>0</v>
      </c>
      <c r="F151" s="26">
        <v>0</v>
      </c>
      <c r="G151" s="50">
        <f t="shared" si="35"/>
        <v>0</v>
      </c>
      <c r="H151" s="50">
        <f t="shared" si="36"/>
        <v>2.1600000000000001</v>
      </c>
      <c r="I151" s="28">
        <v>827.52999999999997</v>
      </c>
      <c r="J151" s="28">
        <f t="shared" si="44"/>
        <v>1787.46</v>
      </c>
      <c r="K151" s="28">
        <f t="shared" si="44"/>
        <v>0</v>
      </c>
      <c r="L151" s="28">
        <f t="shared" si="44"/>
        <v>0</v>
      </c>
      <c r="M151" s="28">
        <f t="shared" si="44"/>
        <v>0</v>
      </c>
      <c r="N151" s="28">
        <f t="shared" si="44"/>
        <v>1787.46</v>
      </c>
      <c r="O151" s="51">
        <f t="shared" si="48"/>
        <v>0</v>
      </c>
      <c r="P151" s="52">
        <f t="shared" si="37"/>
        <v>0</v>
      </c>
    </row>
    <row r="152" ht="27.75" customHeight="1">
      <c r="A152" s="35" t="s">
        <v>288</v>
      </c>
      <c r="B152" s="25" t="s">
        <v>289</v>
      </c>
      <c r="C152" s="26" t="s">
        <v>19</v>
      </c>
      <c r="D152" s="26">
        <v>1.05</v>
      </c>
      <c r="E152" s="26">
        <v>0</v>
      </c>
      <c r="F152" s="26">
        <v>0</v>
      </c>
      <c r="G152" s="50">
        <f t="shared" si="35"/>
        <v>0</v>
      </c>
      <c r="H152" s="50">
        <f t="shared" si="36"/>
        <v>1.05</v>
      </c>
      <c r="I152" s="28">
        <v>777.35000000000002</v>
      </c>
      <c r="J152" s="28">
        <f t="shared" si="44"/>
        <v>816.22000000000003</v>
      </c>
      <c r="K152" s="28">
        <f t="shared" si="44"/>
        <v>0</v>
      </c>
      <c r="L152" s="28">
        <f t="shared" si="44"/>
        <v>0</v>
      </c>
      <c r="M152" s="28">
        <f t="shared" si="44"/>
        <v>0</v>
      </c>
      <c r="N152" s="28">
        <f t="shared" si="44"/>
        <v>816.22000000000003</v>
      </c>
      <c r="O152" s="51">
        <f t="shared" si="48"/>
        <v>0</v>
      </c>
      <c r="P152" s="52">
        <f t="shared" si="37"/>
        <v>0</v>
      </c>
    </row>
    <row r="153" ht="27.75" customHeight="1">
      <c r="A153" s="35" t="s">
        <v>290</v>
      </c>
      <c r="B153" s="25" t="s">
        <v>291</v>
      </c>
      <c r="C153" s="26" t="s">
        <v>19</v>
      </c>
      <c r="D153" s="26">
        <v>12.6</v>
      </c>
      <c r="E153" s="26">
        <v>0</v>
      </c>
      <c r="F153" s="26">
        <v>0</v>
      </c>
      <c r="G153" s="50">
        <f t="shared" si="35"/>
        <v>0</v>
      </c>
      <c r="H153" s="50">
        <f t="shared" si="36"/>
        <v>12.6</v>
      </c>
      <c r="I153" s="28">
        <v>777.35000000000002</v>
      </c>
      <c r="J153" s="28">
        <f t="shared" si="44"/>
        <v>9794.6100000000006</v>
      </c>
      <c r="K153" s="28">
        <f t="shared" si="44"/>
        <v>0</v>
      </c>
      <c r="L153" s="28">
        <f t="shared" si="44"/>
        <v>0</v>
      </c>
      <c r="M153" s="28">
        <f t="shared" si="44"/>
        <v>0</v>
      </c>
      <c r="N153" s="28">
        <f t="shared" si="44"/>
        <v>9794.6100000000006</v>
      </c>
      <c r="O153" s="51">
        <f t="shared" si="48"/>
        <v>0</v>
      </c>
      <c r="P153" s="52">
        <f t="shared" si="37"/>
        <v>0</v>
      </c>
    </row>
    <row r="154" ht="27.75" customHeight="1">
      <c r="A154" s="35" t="s">
        <v>292</v>
      </c>
      <c r="B154" s="25" t="s">
        <v>293</v>
      </c>
      <c r="C154" s="26" t="s">
        <v>19</v>
      </c>
      <c r="D154" s="26">
        <v>8.4000000000000004</v>
      </c>
      <c r="E154" s="26">
        <v>0</v>
      </c>
      <c r="F154" s="26">
        <v>0</v>
      </c>
      <c r="G154" s="50">
        <f t="shared" si="35"/>
        <v>0</v>
      </c>
      <c r="H154" s="50">
        <f t="shared" si="36"/>
        <v>8.4000000000000004</v>
      </c>
      <c r="I154" s="28">
        <v>777.35000000000002</v>
      </c>
      <c r="J154" s="28">
        <f t="shared" si="44"/>
        <v>6529.7399999999998</v>
      </c>
      <c r="K154" s="28">
        <f t="shared" si="44"/>
        <v>0</v>
      </c>
      <c r="L154" s="28">
        <f t="shared" si="44"/>
        <v>0</v>
      </c>
      <c r="M154" s="28">
        <f t="shared" si="44"/>
        <v>0</v>
      </c>
      <c r="N154" s="28">
        <f t="shared" si="44"/>
        <v>6529.7399999999998</v>
      </c>
      <c r="O154" s="51">
        <f t="shared" si="48"/>
        <v>0</v>
      </c>
      <c r="P154" s="52">
        <f t="shared" si="37"/>
        <v>0</v>
      </c>
    </row>
    <row r="155" ht="27.75" customHeight="1">
      <c r="A155" s="35" t="s">
        <v>294</v>
      </c>
      <c r="B155" s="25" t="s">
        <v>295</v>
      </c>
      <c r="C155" s="26" t="s">
        <v>19</v>
      </c>
      <c r="D155" s="26">
        <v>6.2999999999999998</v>
      </c>
      <c r="E155" s="26">
        <v>0</v>
      </c>
      <c r="F155" s="26">
        <v>0</v>
      </c>
      <c r="G155" s="50">
        <f t="shared" si="35"/>
        <v>0</v>
      </c>
      <c r="H155" s="50">
        <f t="shared" si="36"/>
        <v>6.2999999999999998</v>
      </c>
      <c r="I155" s="28">
        <v>777.35000000000002</v>
      </c>
      <c r="J155" s="28">
        <f t="shared" si="44"/>
        <v>4897.3100000000004</v>
      </c>
      <c r="K155" s="28">
        <f t="shared" si="44"/>
        <v>0</v>
      </c>
      <c r="L155" s="28">
        <f t="shared" si="44"/>
        <v>0</v>
      </c>
      <c r="M155" s="28">
        <f t="shared" si="44"/>
        <v>0</v>
      </c>
      <c r="N155" s="28">
        <f t="shared" si="44"/>
        <v>4897.3100000000004</v>
      </c>
      <c r="O155" s="51">
        <f t="shared" si="48"/>
        <v>0</v>
      </c>
      <c r="P155" s="52">
        <f t="shared" si="37"/>
        <v>0</v>
      </c>
    </row>
    <row r="156" ht="27.75" customHeight="1">
      <c r="A156" s="35" t="s">
        <v>296</v>
      </c>
      <c r="B156" s="25" t="s">
        <v>297</v>
      </c>
      <c r="C156" s="26" t="s">
        <v>19</v>
      </c>
      <c r="D156" s="26">
        <v>1.05</v>
      </c>
      <c r="E156" s="26">
        <v>0</v>
      </c>
      <c r="F156" s="26">
        <v>0</v>
      </c>
      <c r="G156" s="50">
        <f t="shared" si="35"/>
        <v>0</v>
      </c>
      <c r="H156" s="50">
        <f t="shared" si="36"/>
        <v>1.05</v>
      </c>
      <c r="I156" s="28">
        <v>777.35000000000002</v>
      </c>
      <c r="J156" s="28">
        <f t="shared" si="44"/>
        <v>816.22000000000003</v>
      </c>
      <c r="K156" s="28">
        <f t="shared" si="44"/>
        <v>0</v>
      </c>
      <c r="L156" s="28">
        <f t="shared" si="44"/>
        <v>0</v>
      </c>
      <c r="M156" s="28">
        <f t="shared" si="44"/>
        <v>0</v>
      </c>
      <c r="N156" s="28">
        <f t="shared" si="44"/>
        <v>816.22000000000003</v>
      </c>
      <c r="O156" s="51">
        <f t="shared" si="48"/>
        <v>0</v>
      </c>
      <c r="P156" s="52">
        <f t="shared" si="37"/>
        <v>0</v>
      </c>
    </row>
    <row r="157" ht="27.75" customHeight="1">
      <c r="A157" s="35" t="s">
        <v>298</v>
      </c>
      <c r="B157" s="25" t="s">
        <v>299</v>
      </c>
      <c r="C157" s="26" t="s">
        <v>19</v>
      </c>
      <c r="D157" s="26">
        <v>5.25</v>
      </c>
      <c r="E157" s="26">
        <v>0</v>
      </c>
      <c r="F157" s="26">
        <v>0</v>
      </c>
      <c r="G157" s="50">
        <f t="shared" si="35"/>
        <v>0</v>
      </c>
      <c r="H157" s="50">
        <f t="shared" si="36"/>
        <v>5.25</v>
      </c>
      <c r="I157" s="28">
        <v>777.35000000000002</v>
      </c>
      <c r="J157" s="28">
        <f t="shared" si="44"/>
        <v>4081.0900000000001</v>
      </c>
      <c r="K157" s="28">
        <f t="shared" si="44"/>
        <v>0</v>
      </c>
      <c r="L157" s="28">
        <f t="shared" si="44"/>
        <v>0</v>
      </c>
      <c r="M157" s="28">
        <f t="shared" si="44"/>
        <v>0</v>
      </c>
      <c r="N157" s="28">
        <f t="shared" si="44"/>
        <v>4081.0900000000001</v>
      </c>
      <c r="O157" s="51">
        <f t="shared" si="48"/>
        <v>0</v>
      </c>
      <c r="P157" s="52">
        <f t="shared" si="37"/>
        <v>0</v>
      </c>
    </row>
    <row r="158" ht="27.75" customHeight="1">
      <c r="A158" s="35" t="s">
        <v>300</v>
      </c>
      <c r="B158" s="25" t="s">
        <v>301</v>
      </c>
      <c r="C158" s="26" t="s">
        <v>19</v>
      </c>
      <c r="D158" s="26">
        <v>4.2000000000000002</v>
      </c>
      <c r="E158" s="26">
        <v>0</v>
      </c>
      <c r="F158" s="26">
        <v>0</v>
      </c>
      <c r="G158" s="50">
        <f t="shared" si="35"/>
        <v>0</v>
      </c>
      <c r="H158" s="50">
        <f t="shared" si="36"/>
        <v>4.2000000000000002</v>
      </c>
      <c r="I158" s="28">
        <v>777.35000000000002</v>
      </c>
      <c r="J158" s="28">
        <f t="shared" si="44"/>
        <v>3264.8699999999999</v>
      </c>
      <c r="K158" s="28">
        <f t="shared" si="44"/>
        <v>0</v>
      </c>
      <c r="L158" s="28">
        <f t="shared" si="44"/>
        <v>0</v>
      </c>
      <c r="M158" s="28">
        <f t="shared" si="44"/>
        <v>0</v>
      </c>
      <c r="N158" s="28">
        <f t="shared" si="44"/>
        <v>3264.8699999999999</v>
      </c>
      <c r="O158" s="51">
        <f t="shared" si="48"/>
        <v>0</v>
      </c>
      <c r="P158" s="52">
        <f t="shared" si="37"/>
        <v>0</v>
      </c>
    </row>
    <row r="159" ht="27.75" customHeight="1">
      <c r="A159" s="35" t="s">
        <v>302</v>
      </c>
      <c r="B159" s="25" t="s">
        <v>303</v>
      </c>
      <c r="C159" s="26" t="s">
        <v>19</v>
      </c>
      <c r="D159" s="26">
        <v>16.800000000000001</v>
      </c>
      <c r="E159" s="26">
        <v>0</v>
      </c>
      <c r="F159" s="26">
        <v>0</v>
      </c>
      <c r="G159" s="50">
        <f t="shared" si="35"/>
        <v>0</v>
      </c>
      <c r="H159" s="50">
        <f t="shared" si="36"/>
        <v>16.800000000000001</v>
      </c>
      <c r="I159" s="28">
        <v>777.35000000000002</v>
      </c>
      <c r="J159" s="28">
        <f t="shared" si="44"/>
        <v>13059.48</v>
      </c>
      <c r="K159" s="28">
        <f t="shared" si="44"/>
        <v>0</v>
      </c>
      <c r="L159" s="28">
        <f t="shared" si="44"/>
        <v>0</v>
      </c>
      <c r="M159" s="28">
        <f t="shared" si="44"/>
        <v>0</v>
      </c>
      <c r="N159" s="28">
        <f t="shared" si="44"/>
        <v>13059.48</v>
      </c>
      <c r="O159" s="51">
        <f t="shared" si="48"/>
        <v>0</v>
      </c>
      <c r="P159" s="52">
        <f t="shared" si="37"/>
        <v>0</v>
      </c>
    </row>
    <row r="160" ht="27.75" customHeight="1">
      <c r="A160" s="35" t="s">
        <v>304</v>
      </c>
      <c r="B160" s="25" t="s">
        <v>305</v>
      </c>
      <c r="C160" s="26" t="s">
        <v>19</v>
      </c>
      <c r="D160" s="26">
        <v>2.7200000000000002</v>
      </c>
      <c r="E160" s="26">
        <v>0</v>
      </c>
      <c r="F160" s="26">
        <v>0</v>
      </c>
      <c r="G160" s="50">
        <f t="shared" si="35"/>
        <v>0</v>
      </c>
      <c r="H160" s="50">
        <f t="shared" si="36"/>
        <v>2.7200000000000002</v>
      </c>
      <c r="I160" s="28">
        <v>827.52999999999997</v>
      </c>
      <c r="J160" s="28">
        <f t="shared" si="44"/>
        <v>2250.8800000000001</v>
      </c>
      <c r="K160" s="28">
        <f t="shared" si="44"/>
        <v>0</v>
      </c>
      <c r="L160" s="28">
        <f t="shared" si="44"/>
        <v>0</v>
      </c>
      <c r="M160" s="28">
        <f t="shared" si="44"/>
        <v>0</v>
      </c>
      <c r="N160" s="28">
        <f t="shared" si="44"/>
        <v>2250.8800000000001</v>
      </c>
      <c r="O160" s="51">
        <f t="shared" si="48"/>
        <v>0</v>
      </c>
      <c r="P160" s="52">
        <f t="shared" si="37"/>
        <v>0</v>
      </c>
    </row>
    <row r="161">
      <c r="A161" s="35" t="s">
        <v>306</v>
      </c>
      <c r="B161" s="25" t="s">
        <v>307</v>
      </c>
      <c r="C161" s="26" t="s">
        <v>19</v>
      </c>
      <c r="D161" s="26">
        <v>10.279999999999999</v>
      </c>
      <c r="E161" s="26">
        <v>0</v>
      </c>
      <c r="F161" s="26">
        <v>0</v>
      </c>
      <c r="G161" s="50">
        <f t="shared" si="35"/>
        <v>0</v>
      </c>
      <c r="H161" s="50">
        <f t="shared" si="36"/>
        <v>10.279999999999999</v>
      </c>
      <c r="I161" s="28">
        <v>215.33000000000001</v>
      </c>
      <c r="J161" s="28">
        <f t="shared" si="44"/>
        <v>2213.5900000000001</v>
      </c>
      <c r="K161" s="28">
        <f t="shared" si="44"/>
        <v>0</v>
      </c>
      <c r="L161" s="28">
        <f t="shared" si="44"/>
        <v>0</v>
      </c>
      <c r="M161" s="28">
        <f t="shared" si="44"/>
        <v>0</v>
      </c>
      <c r="N161" s="28">
        <f t="shared" si="44"/>
        <v>2213.5900000000001</v>
      </c>
      <c r="O161" s="51">
        <f t="shared" si="48"/>
        <v>0</v>
      </c>
      <c r="P161" s="52">
        <f t="shared" si="37"/>
        <v>0</v>
      </c>
    </row>
    <row r="162">
      <c r="A162" s="33" t="s">
        <v>308</v>
      </c>
      <c r="B162" s="34" t="s">
        <v>309</v>
      </c>
      <c r="C162" s="17"/>
      <c r="D162" s="17"/>
      <c r="E162" s="17"/>
      <c r="F162" s="17"/>
      <c r="G162" s="17"/>
      <c r="H162" s="17"/>
      <c r="I162" s="19"/>
      <c r="J162" s="19">
        <f>SUM(J163:J163)</f>
        <v>1627.54</v>
      </c>
      <c r="K162" s="19">
        <f>SUM(K163:K163)</f>
        <v>0</v>
      </c>
      <c r="L162" s="19">
        <f>SUM(L163:L163)</f>
        <v>0</v>
      </c>
      <c r="M162" s="19">
        <f>SUM(M163:M163)</f>
        <v>0</v>
      </c>
      <c r="N162" s="19">
        <f>SUM(N163:N163)</f>
        <v>1627.54</v>
      </c>
      <c r="O162" s="45">
        <f>SUM(M162/J162)</f>
        <v>0</v>
      </c>
      <c r="P162" s="46">
        <f t="shared" si="37"/>
        <v>0</v>
      </c>
    </row>
    <row r="163" ht="25.5">
      <c r="A163" s="35" t="s">
        <v>310</v>
      </c>
      <c r="B163" s="25" t="s">
        <v>311</v>
      </c>
      <c r="C163" s="26" t="s">
        <v>19</v>
      </c>
      <c r="D163" s="26">
        <v>1</v>
      </c>
      <c r="E163" s="26">
        <v>0</v>
      </c>
      <c r="F163" s="26">
        <v>0</v>
      </c>
      <c r="G163" s="50">
        <f t="shared" si="35"/>
        <v>0</v>
      </c>
      <c r="H163" s="50">
        <f t="shared" si="36"/>
        <v>1</v>
      </c>
      <c r="I163" s="28">
        <v>1627.54</v>
      </c>
      <c r="J163" s="28">
        <f t="shared" si="44"/>
        <v>1627.54</v>
      </c>
      <c r="K163" s="28">
        <f t="shared" si="44"/>
        <v>0</v>
      </c>
      <c r="L163" s="28">
        <f t="shared" si="44"/>
        <v>0</v>
      </c>
      <c r="M163" s="28">
        <f t="shared" si="44"/>
        <v>0</v>
      </c>
      <c r="N163" s="28">
        <f t="shared" si="44"/>
        <v>1627.54</v>
      </c>
      <c r="O163" s="51">
        <f>IF(L163="",0/J163,L163/J163)</f>
        <v>0</v>
      </c>
      <c r="P163" s="52">
        <f t="shared" si="37"/>
        <v>0</v>
      </c>
    </row>
    <row r="164">
      <c r="A164" s="33" t="s">
        <v>312</v>
      </c>
      <c r="B164" s="34" t="s">
        <v>313</v>
      </c>
      <c r="C164" s="17"/>
      <c r="D164" s="17"/>
      <c r="E164" s="17"/>
      <c r="F164" s="17"/>
      <c r="G164" s="17"/>
      <c r="H164" s="17"/>
      <c r="I164" s="19"/>
      <c r="J164" s="19">
        <f>SUM(J165:J171)</f>
        <v>170094.34</v>
      </c>
      <c r="K164" s="19">
        <f>SUM(K165:K171)</f>
        <v>0</v>
      </c>
      <c r="L164" s="19">
        <f>SUM(L165:L171)</f>
        <v>0</v>
      </c>
      <c r="M164" s="19">
        <f>SUM(M165:M171)</f>
        <v>0</v>
      </c>
      <c r="N164" s="19">
        <f>SUM(N165:N171)</f>
        <v>170094.34</v>
      </c>
      <c r="O164" s="45">
        <f>SUM(M164/J164)</f>
        <v>0</v>
      </c>
      <c r="P164" s="46">
        <f t="shared" ref="P164:P227" si="49">IF(M164="",0/J164,M164/J164)</f>
        <v>0</v>
      </c>
    </row>
    <row r="165" ht="25.5">
      <c r="A165" s="35" t="s">
        <v>314</v>
      </c>
      <c r="B165" s="25" t="s">
        <v>315</v>
      </c>
      <c r="C165" s="26" t="s">
        <v>19</v>
      </c>
      <c r="D165" s="26">
        <v>3.0800000000000001</v>
      </c>
      <c r="E165" s="26">
        <v>0</v>
      </c>
      <c r="F165" s="26">
        <v>0</v>
      </c>
      <c r="G165" s="50">
        <f t="shared" ref="G164:G227" si="50">E165+F165</f>
        <v>0</v>
      </c>
      <c r="H165" s="50">
        <f t="shared" ref="H164:H227" si="51">IF(G165="",D165-0,D165-G165)</f>
        <v>3.0800000000000001</v>
      </c>
      <c r="I165" s="28">
        <v>1056.8599999999999</v>
      </c>
      <c r="J165" s="28">
        <f t="shared" si="44"/>
        <v>3255.1300000000001</v>
      </c>
      <c r="K165" s="28">
        <f t="shared" si="44"/>
        <v>0</v>
      </c>
      <c r="L165" s="28">
        <f t="shared" si="44"/>
        <v>0</v>
      </c>
      <c r="M165" s="28">
        <f t="shared" si="44"/>
        <v>0</v>
      </c>
      <c r="N165" s="28">
        <f t="shared" si="44"/>
        <v>3255.1300000000001</v>
      </c>
      <c r="O165" s="51">
        <f t="shared" ref="O165:O171" si="52">IF(L165="",0/J165,L165/J165)</f>
        <v>0</v>
      </c>
      <c r="P165" s="52">
        <f t="shared" si="49"/>
        <v>0</v>
      </c>
    </row>
    <row r="166" ht="25.5">
      <c r="A166" s="35" t="s">
        <v>316</v>
      </c>
      <c r="B166" s="25" t="s">
        <v>317</v>
      </c>
      <c r="C166" s="26" t="s">
        <v>19</v>
      </c>
      <c r="D166" s="26">
        <v>2.9399999999999999</v>
      </c>
      <c r="E166" s="26">
        <v>0</v>
      </c>
      <c r="F166" s="26">
        <v>0</v>
      </c>
      <c r="G166" s="50">
        <f t="shared" si="50"/>
        <v>0</v>
      </c>
      <c r="H166" s="50">
        <f t="shared" si="51"/>
        <v>2.9399999999999999</v>
      </c>
      <c r="I166" s="28">
        <v>1056.8599999999999</v>
      </c>
      <c r="J166" s="28">
        <f t="shared" si="44"/>
        <v>3107.1700000000001</v>
      </c>
      <c r="K166" s="28">
        <f t="shared" si="44"/>
        <v>0</v>
      </c>
      <c r="L166" s="28">
        <f t="shared" si="44"/>
        <v>0</v>
      </c>
      <c r="M166" s="28">
        <f t="shared" si="44"/>
        <v>0</v>
      </c>
      <c r="N166" s="28">
        <f t="shared" si="44"/>
        <v>3107.1700000000001</v>
      </c>
      <c r="O166" s="51">
        <f t="shared" si="52"/>
        <v>0</v>
      </c>
      <c r="P166" s="52">
        <f t="shared" si="49"/>
        <v>0</v>
      </c>
    </row>
    <row r="167">
      <c r="A167" s="35" t="s">
        <v>318</v>
      </c>
      <c r="B167" s="25" t="s">
        <v>319</v>
      </c>
      <c r="C167" s="26" t="s">
        <v>19</v>
      </c>
      <c r="D167" s="26">
        <v>116.76000000000001</v>
      </c>
      <c r="E167" s="26">
        <v>0</v>
      </c>
      <c r="F167" s="26">
        <v>0</v>
      </c>
      <c r="G167" s="50">
        <f t="shared" si="50"/>
        <v>0</v>
      </c>
      <c r="H167" s="50">
        <f t="shared" si="51"/>
        <v>116.76000000000001</v>
      </c>
      <c r="I167" s="28">
        <v>1030.1600000000001</v>
      </c>
      <c r="J167" s="28">
        <f t="shared" si="44"/>
        <v>120281.48</v>
      </c>
      <c r="K167" s="28">
        <f t="shared" si="44"/>
        <v>0</v>
      </c>
      <c r="L167" s="28">
        <f t="shared" si="44"/>
        <v>0</v>
      </c>
      <c r="M167" s="28">
        <f t="shared" si="44"/>
        <v>0</v>
      </c>
      <c r="N167" s="28">
        <f t="shared" si="44"/>
        <v>120281.48</v>
      </c>
      <c r="O167" s="51">
        <f t="shared" si="52"/>
        <v>0</v>
      </c>
      <c r="P167" s="52">
        <f t="shared" si="49"/>
        <v>0</v>
      </c>
    </row>
    <row r="168">
      <c r="A168" s="35" t="s">
        <v>320</v>
      </c>
      <c r="B168" s="25" t="s">
        <v>321</v>
      </c>
      <c r="C168" s="26" t="s">
        <v>19</v>
      </c>
      <c r="D168" s="26">
        <v>71.890000000000001</v>
      </c>
      <c r="E168" s="26">
        <v>0</v>
      </c>
      <c r="F168" s="26">
        <v>0</v>
      </c>
      <c r="G168" s="50">
        <f t="shared" si="50"/>
        <v>0</v>
      </c>
      <c r="H168" s="50">
        <f t="shared" si="51"/>
        <v>71.890000000000001</v>
      </c>
      <c r="I168" s="28">
        <v>321.00999999999999</v>
      </c>
      <c r="J168" s="28">
        <f t="shared" si="44"/>
        <v>23077.41</v>
      </c>
      <c r="K168" s="28">
        <f t="shared" si="44"/>
        <v>0</v>
      </c>
      <c r="L168" s="28">
        <f t="shared" si="44"/>
        <v>0</v>
      </c>
      <c r="M168" s="28">
        <f t="shared" si="44"/>
        <v>0</v>
      </c>
      <c r="N168" s="28">
        <f t="shared" si="44"/>
        <v>23077.41</v>
      </c>
      <c r="O168" s="51">
        <f t="shared" si="52"/>
        <v>0</v>
      </c>
      <c r="P168" s="52">
        <f t="shared" si="49"/>
        <v>0</v>
      </c>
    </row>
    <row r="169" ht="27.75" customHeight="1">
      <c r="A169" s="35" t="s">
        <v>322</v>
      </c>
      <c r="B169" s="25" t="s">
        <v>323</v>
      </c>
      <c r="C169" s="26" t="s">
        <v>19</v>
      </c>
      <c r="D169" s="26">
        <v>6.2999999999999998</v>
      </c>
      <c r="E169" s="26">
        <v>0</v>
      </c>
      <c r="F169" s="26">
        <v>0</v>
      </c>
      <c r="G169" s="50">
        <f t="shared" si="50"/>
        <v>0</v>
      </c>
      <c r="H169" s="50">
        <f t="shared" si="51"/>
        <v>6.2999999999999998</v>
      </c>
      <c r="I169" s="28">
        <v>1231.75</v>
      </c>
      <c r="J169" s="28">
        <f t="shared" si="44"/>
        <v>7760.0299999999997</v>
      </c>
      <c r="K169" s="28">
        <f t="shared" si="44"/>
        <v>0</v>
      </c>
      <c r="L169" s="28">
        <f t="shared" si="44"/>
        <v>0</v>
      </c>
      <c r="M169" s="28">
        <f t="shared" si="44"/>
        <v>0</v>
      </c>
      <c r="N169" s="28">
        <f t="shared" si="44"/>
        <v>7760.0299999999997</v>
      </c>
      <c r="O169" s="51">
        <f t="shared" si="52"/>
        <v>0</v>
      </c>
      <c r="P169" s="52">
        <f t="shared" si="49"/>
        <v>0</v>
      </c>
    </row>
    <row r="170" ht="27.75" customHeight="1">
      <c r="A170" s="35" t="s">
        <v>324</v>
      </c>
      <c r="B170" s="25" t="s">
        <v>325</v>
      </c>
      <c r="C170" s="26" t="s">
        <v>19</v>
      </c>
      <c r="D170" s="26">
        <v>4</v>
      </c>
      <c r="E170" s="26">
        <v>0</v>
      </c>
      <c r="F170" s="26">
        <v>0</v>
      </c>
      <c r="G170" s="50">
        <f t="shared" si="50"/>
        <v>0</v>
      </c>
      <c r="H170" s="50">
        <f t="shared" si="51"/>
        <v>4</v>
      </c>
      <c r="I170" s="28">
        <v>1231.75</v>
      </c>
      <c r="J170" s="28">
        <f t="shared" si="44"/>
        <v>4927</v>
      </c>
      <c r="K170" s="28">
        <f t="shared" si="44"/>
        <v>0</v>
      </c>
      <c r="L170" s="28">
        <f t="shared" si="44"/>
        <v>0</v>
      </c>
      <c r="M170" s="28">
        <f t="shared" si="44"/>
        <v>0</v>
      </c>
      <c r="N170" s="28">
        <f t="shared" si="44"/>
        <v>4927</v>
      </c>
      <c r="O170" s="51">
        <f t="shared" si="52"/>
        <v>0</v>
      </c>
      <c r="P170" s="52">
        <f t="shared" si="49"/>
        <v>0</v>
      </c>
    </row>
    <row r="171" ht="27.75" customHeight="1">
      <c r="A171" s="35" t="s">
        <v>326</v>
      </c>
      <c r="B171" s="25" t="s">
        <v>327</v>
      </c>
      <c r="C171" s="26" t="s">
        <v>19</v>
      </c>
      <c r="D171" s="26">
        <v>6.2400000000000002</v>
      </c>
      <c r="E171" s="26">
        <v>0</v>
      </c>
      <c r="F171" s="26">
        <v>0</v>
      </c>
      <c r="G171" s="50">
        <f t="shared" si="50"/>
        <v>0</v>
      </c>
      <c r="H171" s="50">
        <f t="shared" si="51"/>
        <v>6.2400000000000002</v>
      </c>
      <c r="I171" s="28">
        <v>1231.75</v>
      </c>
      <c r="J171" s="28">
        <f t="shared" si="44"/>
        <v>7686.1199999999999</v>
      </c>
      <c r="K171" s="28">
        <f t="shared" si="44"/>
        <v>0</v>
      </c>
      <c r="L171" s="28">
        <f t="shared" si="44"/>
        <v>0</v>
      </c>
      <c r="M171" s="28">
        <f t="shared" si="44"/>
        <v>0</v>
      </c>
      <c r="N171" s="28">
        <f t="shared" si="44"/>
        <v>7686.1199999999999</v>
      </c>
      <c r="O171" s="51">
        <f t="shared" si="52"/>
        <v>0</v>
      </c>
      <c r="P171" s="52">
        <f t="shared" si="49"/>
        <v>0</v>
      </c>
    </row>
    <row r="172">
      <c r="A172" s="33" t="s">
        <v>328</v>
      </c>
      <c r="B172" s="34" t="s">
        <v>329</v>
      </c>
      <c r="C172" s="17"/>
      <c r="D172" s="17"/>
      <c r="E172" s="17"/>
      <c r="F172" s="17"/>
      <c r="G172" s="54"/>
      <c r="H172" s="17"/>
      <c r="I172" s="19"/>
      <c r="J172" s="19">
        <f>SUM(J173:J178)</f>
        <v>220386.62000000002</v>
      </c>
      <c r="K172" s="19">
        <f>SUM(K173:K178)</f>
        <v>0</v>
      </c>
      <c r="L172" s="19">
        <f>SUM(L173:L178)</f>
        <v>0</v>
      </c>
      <c r="M172" s="19">
        <f>SUM(M173:M178)</f>
        <v>0</v>
      </c>
      <c r="N172" s="19">
        <f>SUM(N173:N178)</f>
        <v>220386.62000000002</v>
      </c>
      <c r="O172" s="45">
        <f>SUM(M172/J172)</f>
        <v>0</v>
      </c>
      <c r="P172" s="46">
        <f t="shared" si="49"/>
        <v>0</v>
      </c>
    </row>
    <row r="173" ht="42" customHeight="1">
      <c r="A173" s="35" t="s">
        <v>330</v>
      </c>
      <c r="B173" s="25" t="s">
        <v>331</v>
      </c>
      <c r="C173" s="26" t="s">
        <v>19</v>
      </c>
      <c r="D173" s="26">
        <v>850.65999999999997</v>
      </c>
      <c r="E173" s="26">
        <v>0</v>
      </c>
      <c r="F173" s="26">
        <v>0</v>
      </c>
      <c r="G173" s="50">
        <f t="shared" si="50"/>
        <v>0</v>
      </c>
      <c r="H173" s="50">
        <f t="shared" si="51"/>
        <v>850.65999999999997</v>
      </c>
      <c r="I173" s="28">
        <v>201.63999999999999</v>
      </c>
      <c r="J173" s="28">
        <f t="shared" si="44"/>
        <v>171527.08000000002</v>
      </c>
      <c r="K173" s="28">
        <f t="shared" si="44"/>
        <v>0</v>
      </c>
      <c r="L173" s="28">
        <f t="shared" si="44"/>
        <v>0</v>
      </c>
      <c r="M173" s="28">
        <f t="shared" si="44"/>
        <v>0</v>
      </c>
      <c r="N173" s="28">
        <f t="shared" si="44"/>
        <v>171527.08000000002</v>
      </c>
      <c r="O173" s="51">
        <f t="shared" ref="O173:O178" si="53">IF(L173="",0/J173,L173/J173)</f>
        <v>0</v>
      </c>
      <c r="P173" s="52">
        <f t="shared" si="49"/>
        <v>0</v>
      </c>
    </row>
    <row r="174" ht="13.5" customHeight="1">
      <c r="A174" s="35" t="s">
        <v>332</v>
      </c>
      <c r="B174" s="25" t="s">
        <v>333</v>
      </c>
      <c r="C174" s="26" t="s">
        <v>43</v>
      </c>
      <c r="D174" s="26">
        <v>69.150000000000006</v>
      </c>
      <c r="E174" s="26">
        <v>0</v>
      </c>
      <c r="F174" s="26">
        <v>0</v>
      </c>
      <c r="G174" s="50">
        <f t="shared" si="50"/>
        <v>0</v>
      </c>
      <c r="H174" s="50">
        <f t="shared" si="51"/>
        <v>69.150000000000006</v>
      </c>
      <c r="I174" s="28">
        <v>205.75999999999999</v>
      </c>
      <c r="J174" s="28">
        <f t="shared" si="44"/>
        <v>14228.300000000001</v>
      </c>
      <c r="K174" s="28">
        <f t="shared" si="44"/>
        <v>0</v>
      </c>
      <c r="L174" s="28">
        <f t="shared" si="44"/>
        <v>0</v>
      </c>
      <c r="M174" s="28">
        <f t="shared" si="44"/>
        <v>0</v>
      </c>
      <c r="N174" s="28">
        <f t="shared" si="44"/>
        <v>14228.300000000001</v>
      </c>
      <c r="O174" s="51">
        <f t="shared" si="53"/>
        <v>0</v>
      </c>
      <c r="P174" s="52">
        <f t="shared" si="49"/>
        <v>0</v>
      </c>
    </row>
    <row r="175">
      <c r="A175" s="35" t="s">
        <v>334</v>
      </c>
      <c r="B175" s="25" t="s">
        <v>335</v>
      </c>
      <c r="C175" s="26" t="s">
        <v>336</v>
      </c>
      <c r="D175" s="26">
        <v>93.599999999999994</v>
      </c>
      <c r="E175" s="26">
        <v>0</v>
      </c>
      <c r="F175" s="26">
        <v>0</v>
      </c>
      <c r="G175" s="50">
        <f t="shared" si="50"/>
        <v>0</v>
      </c>
      <c r="H175" s="50">
        <f t="shared" si="51"/>
        <v>93.599999999999994</v>
      </c>
      <c r="I175" s="28">
        <v>73.480000000000004</v>
      </c>
      <c r="J175" s="28">
        <f t="shared" si="44"/>
        <v>6877.7300000000005</v>
      </c>
      <c r="K175" s="28">
        <f t="shared" si="44"/>
        <v>0</v>
      </c>
      <c r="L175" s="28">
        <f t="shared" si="44"/>
        <v>0</v>
      </c>
      <c r="M175" s="28">
        <f t="shared" si="44"/>
        <v>0</v>
      </c>
      <c r="N175" s="28">
        <f t="shared" si="44"/>
        <v>6877.7300000000005</v>
      </c>
      <c r="O175" s="51">
        <f t="shared" si="53"/>
        <v>0</v>
      </c>
      <c r="P175" s="52">
        <f t="shared" si="49"/>
        <v>0</v>
      </c>
    </row>
    <row r="176">
      <c r="A176" s="35" t="s">
        <v>337</v>
      </c>
      <c r="B176" s="25" t="s">
        <v>338</v>
      </c>
      <c r="C176" s="26" t="s">
        <v>336</v>
      </c>
      <c r="D176" s="26">
        <v>45.700000000000003</v>
      </c>
      <c r="E176" s="26">
        <v>0</v>
      </c>
      <c r="F176" s="26">
        <v>0</v>
      </c>
      <c r="G176" s="50">
        <f t="shared" si="50"/>
        <v>0</v>
      </c>
      <c r="H176" s="50">
        <f t="shared" si="51"/>
        <v>45.700000000000003</v>
      </c>
      <c r="I176" s="28">
        <v>73.480000000000004</v>
      </c>
      <c r="J176" s="28">
        <f t="shared" si="44"/>
        <v>3358.04</v>
      </c>
      <c r="K176" s="28">
        <f t="shared" si="44"/>
        <v>0</v>
      </c>
      <c r="L176" s="28">
        <f t="shared" si="44"/>
        <v>0</v>
      </c>
      <c r="M176" s="28">
        <f t="shared" si="44"/>
        <v>0</v>
      </c>
      <c r="N176" s="28">
        <f t="shared" si="44"/>
        <v>3358.04</v>
      </c>
      <c r="O176" s="51">
        <f t="shared" si="53"/>
        <v>0</v>
      </c>
      <c r="P176" s="52">
        <f t="shared" si="49"/>
        <v>0</v>
      </c>
    </row>
    <row r="177">
      <c r="A177" s="35" t="s">
        <v>339</v>
      </c>
      <c r="B177" s="25" t="s">
        <v>340</v>
      </c>
      <c r="C177" s="26" t="s">
        <v>336</v>
      </c>
      <c r="D177" s="26">
        <v>126.59999999999999</v>
      </c>
      <c r="E177" s="26">
        <v>0</v>
      </c>
      <c r="F177" s="26">
        <v>0</v>
      </c>
      <c r="G177" s="50">
        <f t="shared" si="50"/>
        <v>0</v>
      </c>
      <c r="H177" s="50">
        <f t="shared" si="51"/>
        <v>126.59999999999999</v>
      </c>
      <c r="I177" s="28">
        <v>73.480000000000004</v>
      </c>
      <c r="J177" s="28">
        <f t="shared" si="44"/>
        <v>9302.5699999999997</v>
      </c>
      <c r="K177" s="28">
        <f t="shared" si="44"/>
        <v>0</v>
      </c>
      <c r="L177" s="28">
        <f t="shared" si="44"/>
        <v>0</v>
      </c>
      <c r="M177" s="28">
        <f t="shared" si="44"/>
        <v>0</v>
      </c>
      <c r="N177" s="28">
        <f t="shared" si="44"/>
        <v>9302.5699999999997</v>
      </c>
      <c r="O177" s="51">
        <f t="shared" si="53"/>
        <v>0</v>
      </c>
      <c r="P177" s="52">
        <f t="shared" si="49"/>
        <v>0</v>
      </c>
    </row>
    <row r="178">
      <c r="A178" s="35" t="s">
        <v>341</v>
      </c>
      <c r="B178" s="25" t="s">
        <v>342</v>
      </c>
      <c r="C178" s="26" t="s">
        <v>336</v>
      </c>
      <c r="D178" s="26">
        <v>233.59999999999999</v>
      </c>
      <c r="E178" s="26">
        <v>0</v>
      </c>
      <c r="F178" s="26">
        <v>0</v>
      </c>
      <c r="G178" s="50">
        <f t="shared" si="50"/>
        <v>0</v>
      </c>
      <c r="H178" s="50">
        <f t="shared" si="51"/>
        <v>233.59999999999999</v>
      </c>
      <c r="I178" s="28">
        <v>64.609999999999999</v>
      </c>
      <c r="J178" s="28">
        <f t="shared" si="44"/>
        <v>15092.9</v>
      </c>
      <c r="K178" s="28">
        <f t="shared" si="44"/>
        <v>0</v>
      </c>
      <c r="L178" s="28">
        <f t="shared" si="44"/>
        <v>0</v>
      </c>
      <c r="M178" s="28">
        <f t="shared" si="44"/>
        <v>0</v>
      </c>
      <c r="N178" s="28">
        <f t="shared" si="44"/>
        <v>15092.9</v>
      </c>
      <c r="O178" s="51">
        <f t="shared" si="53"/>
        <v>0</v>
      </c>
      <c r="P178" s="52">
        <f t="shared" si="49"/>
        <v>0</v>
      </c>
    </row>
    <row r="179">
      <c r="A179" s="33" t="s">
        <v>343</v>
      </c>
      <c r="B179" s="34" t="s">
        <v>344</v>
      </c>
      <c r="C179" s="17"/>
      <c r="D179" s="17"/>
      <c r="E179" s="17"/>
      <c r="F179" s="17"/>
      <c r="G179" s="54"/>
      <c r="H179" s="17"/>
      <c r="I179" s="19"/>
      <c r="J179" s="19">
        <f>SUM(J180:J181)</f>
        <v>32924.639999999999</v>
      </c>
      <c r="K179" s="19">
        <f>SUM(K180:K181)</f>
        <v>0</v>
      </c>
      <c r="L179" s="19">
        <f>SUM(L180:L181)</f>
        <v>0</v>
      </c>
      <c r="M179" s="19">
        <f>SUM(M180:M181)</f>
        <v>0</v>
      </c>
      <c r="N179" s="19">
        <f>SUM(N180:N181)</f>
        <v>32924.639999999999</v>
      </c>
      <c r="O179" s="45">
        <f>SUM(M179/J179)</f>
        <v>0</v>
      </c>
      <c r="P179" s="46">
        <f t="shared" si="49"/>
        <v>0</v>
      </c>
    </row>
    <row r="180">
      <c r="A180" s="35" t="s">
        <v>345</v>
      </c>
      <c r="B180" s="25" t="s">
        <v>346</v>
      </c>
      <c r="C180" s="26" t="s">
        <v>19</v>
      </c>
      <c r="D180" s="26">
        <v>394.01999999999998</v>
      </c>
      <c r="E180" s="26">
        <v>0</v>
      </c>
      <c r="F180" s="26">
        <v>0</v>
      </c>
      <c r="G180" s="50">
        <f t="shared" si="50"/>
        <v>0</v>
      </c>
      <c r="H180" s="50">
        <f t="shared" si="51"/>
        <v>394.01999999999998</v>
      </c>
      <c r="I180" s="28">
        <v>63.380000000000003</v>
      </c>
      <c r="J180" s="28">
        <f t="shared" si="44"/>
        <v>24972.990000000002</v>
      </c>
      <c r="K180" s="28">
        <f t="shared" si="44"/>
        <v>0</v>
      </c>
      <c r="L180" s="28">
        <f t="shared" si="44"/>
        <v>0</v>
      </c>
      <c r="M180" s="28">
        <f t="shared" si="44"/>
        <v>0</v>
      </c>
      <c r="N180" s="28">
        <f t="shared" si="44"/>
        <v>24972.990000000002</v>
      </c>
      <c r="O180" s="51">
        <f t="shared" ref="O180:O181" si="54">IF(L180="",0/J180,L180/J180)</f>
        <v>0</v>
      </c>
      <c r="P180" s="52">
        <f t="shared" si="49"/>
        <v>0</v>
      </c>
    </row>
    <row r="181">
      <c r="A181" s="35" t="s">
        <v>347</v>
      </c>
      <c r="B181" s="25" t="s">
        <v>348</v>
      </c>
      <c r="C181" s="26" t="s">
        <v>19</v>
      </c>
      <c r="D181" s="26">
        <v>125.45999999999999</v>
      </c>
      <c r="E181" s="26">
        <v>0</v>
      </c>
      <c r="F181" s="26">
        <v>0</v>
      </c>
      <c r="G181" s="50">
        <f t="shared" si="50"/>
        <v>0</v>
      </c>
      <c r="H181" s="50">
        <f t="shared" si="51"/>
        <v>125.45999999999999</v>
      </c>
      <c r="I181" s="28">
        <v>63.380000000000003</v>
      </c>
      <c r="J181" s="28">
        <f t="shared" si="44"/>
        <v>7951.6500000000005</v>
      </c>
      <c r="K181" s="28">
        <f t="shared" si="44"/>
        <v>0</v>
      </c>
      <c r="L181" s="28">
        <f t="shared" si="44"/>
        <v>0</v>
      </c>
      <c r="M181" s="28">
        <f t="shared" si="44"/>
        <v>0</v>
      </c>
      <c r="N181" s="28">
        <f t="shared" si="44"/>
        <v>7951.6500000000005</v>
      </c>
      <c r="O181" s="51">
        <f t="shared" si="54"/>
        <v>0</v>
      </c>
      <c r="P181" s="52">
        <f t="shared" si="49"/>
        <v>0</v>
      </c>
    </row>
    <row r="182">
      <c r="A182" s="33" t="s">
        <v>349</v>
      </c>
      <c r="B182" s="34" t="s">
        <v>350</v>
      </c>
      <c r="C182" s="17"/>
      <c r="D182" s="17"/>
      <c r="E182" s="17"/>
      <c r="F182" s="17"/>
      <c r="G182" s="54"/>
      <c r="H182" s="17"/>
      <c r="I182" s="19"/>
      <c r="J182" s="19"/>
      <c r="K182" s="19"/>
      <c r="L182" s="19"/>
      <c r="M182" s="19"/>
      <c r="N182" s="19"/>
      <c r="O182" s="45"/>
      <c r="P182" s="46"/>
    </row>
    <row r="183">
      <c r="A183" s="33" t="s">
        <v>351</v>
      </c>
      <c r="B183" s="34" t="s">
        <v>47</v>
      </c>
      <c r="C183" s="17"/>
      <c r="D183" s="17"/>
      <c r="E183" s="17"/>
      <c r="F183" s="17"/>
      <c r="G183" s="54"/>
      <c r="H183" s="17"/>
      <c r="I183" s="19"/>
      <c r="J183" s="19">
        <f>SUM(J184:J195)</f>
        <v>263128.07000000001</v>
      </c>
      <c r="K183" s="19">
        <f>SUM(K184:K195)</f>
        <v>0</v>
      </c>
      <c r="L183" s="19">
        <f>SUM(L184:L195)</f>
        <v>0</v>
      </c>
      <c r="M183" s="19">
        <f>SUM(M184:M195)</f>
        <v>0</v>
      </c>
      <c r="N183" s="19">
        <f>SUM(N184:N195)</f>
        <v>263128.07000000001</v>
      </c>
      <c r="O183" s="45">
        <f>SUM(M183/J183)</f>
        <v>0</v>
      </c>
      <c r="P183" s="46">
        <f t="shared" si="49"/>
        <v>0</v>
      </c>
    </row>
    <row r="184" ht="25.5">
      <c r="A184" s="35" t="s">
        <v>352</v>
      </c>
      <c r="B184" s="25" t="s">
        <v>353</v>
      </c>
      <c r="C184" s="26" t="s">
        <v>19</v>
      </c>
      <c r="D184" s="26">
        <v>2589.5999999999999</v>
      </c>
      <c r="E184" s="26">
        <v>0</v>
      </c>
      <c r="F184" s="26">
        <v>0</v>
      </c>
      <c r="G184" s="50">
        <f t="shared" si="50"/>
        <v>0</v>
      </c>
      <c r="H184" s="50">
        <f t="shared" si="51"/>
        <v>2589.5999999999999</v>
      </c>
      <c r="I184" s="28">
        <v>5.3600000000000003</v>
      </c>
      <c r="J184" s="28">
        <f t="shared" ref="J184:N247" si="55">ROUND(D184*$I184,2)</f>
        <v>13880.26</v>
      </c>
      <c r="K184" s="28">
        <f t="shared" si="55"/>
        <v>0</v>
      </c>
      <c r="L184" s="28">
        <f t="shared" si="55"/>
        <v>0</v>
      </c>
      <c r="M184" s="28">
        <f t="shared" si="55"/>
        <v>0</v>
      </c>
      <c r="N184" s="28">
        <f t="shared" si="55"/>
        <v>13880.26</v>
      </c>
      <c r="O184" s="51">
        <f t="shared" ref="O184:O195" si="56">IF(L184="",0/J184,L184/J184)</f>
        <v>0</v>
      </c>
      <c r="P184" s="52">
        <f t="shared" si="49"/>
        <v>0</v>
      </c>
    </row>
    <row r="185" ht="25.5">
      <c r="A185" s="35" t="s">
        <v>354</v>
      </c>
      <c r="B185" s="25" t="s">
        <v>355</v>
      </c>
      <c r="C185" s="26" t="s">
        <v>19</v>
      </c>
      <c r="D185" s="26">
        <v>1589.78</v>
      </c>
      <c r="E185" s="26">
        <v>0</v>
      </c>
      <c r="F185" s="26">
        <v>0</v>
      </c>
      <c r="G185" s="50">
        <f t="shared" si="50"/>
        <v>0</v>
      </c>
      <c r="H185" s="50">
        <f t="shared" si="51"/>
        <v>1589.78</v>
      </c>
      <c r="I185" s="28">
        <v>36.140000000000001</v>
      </c>
      <c r="J185" s="28">
        <f t="shared" si="55"/>
        <v>57454.650000000001</v>
      </c>
      <c r="K185" s="28">
        <f t="shared" si="55"/>
        <v>0</v>
      </c>
      <c r="L185" s="28">
        <f t="shared" si="55"/>
        <v>0</v>
      </c>
      <c r="M185" s="28">
        <f t="shared" si="55"/>
        <v>0</v>
      </c>
      <c r="N185" s="28">
        <f t="shared" si="55"/>
        <v>57454.650000000001</v>
      </c>
      <c r="O185" s="51">
        <f t="shared" si="56"/>
        <v>0</v>
      </c>
      <c r="P185" s="52">
        <f t="shared" si="49"/>
        <v>0</v>
      </c>
    </row>
    <row r="186" ht="25.5">
      <c r="A186" s="35" t="s">
        <v>356</v>
      </c>
      <c r="B186" s="25" t="s">
        <v>357</v>
      </c>
      <c r="C186" s="26" t="s">
        <v>19</v>
      </c>
      <c r="D186" s="26">
        <v>979.82000000000005</v>
      </c>
      <c r="E186" s="26">
        <v>0</v>
      </c>
      <c r="F186" s="26">
        <v>0</v>
      </c>
      <c r="G186" s="50">
        <f t="shared" si="50"/>
        <v>0</v>
      </c>
      <c r="H186" s="50">
        <f t="shared" si="51"/>
        <v>979.82000000000005</v>
      </c>
      <c r="I186" s="28">
        <v>45.039999999999999</v>
      </c>
      <c r="J186" s="28">
        <f t="shared" si="55"/>
        <v>44131.090000000004</v>
      </c>
      <c r="K186" s="28">
        <f t="shared" si="55"/>
        <v>0</v>
      </c>
      <c r="L186" s="28">
        <f t="shared" si="55"/>
        <v>0</v>
      </c>
      <c r="M186" s="28">
        <f t="shared" si="55"/>
        <v>0</v>
      </c>
      <c r="N186" s="28">
        <f t="shared" si="55"/>
        <v>44131.090000000004</v>
      </c>
      <c r="O186" s="51">
        <f t="shared" si="56"/>
        <v>0</v>
      </c>
      <c r="P186" s="52">
        <f t="shared" si="49"/>
        <v>0</v>
      </c>
    </row>
    <row r="187" ht="25.5">
      <c r="A187" s="35" t="s">
        <v>358</v>
      </c>
      <c r="B187" s="25" t="s">
        <v>359</v>
      </c>
      <c r="C187" s="26" t="s">
        <v>19</v>
      </c>
      <c r="D187" s="26">
        <v>1024.77</v>
      </c>
      <c r="E187" s="26">
        <v>0</v>
      </c>
      <c r="F187" s="26">
        <v>0</v>
      </c>
      <c r="G187" s="50">
        <f t="shared" si="50"/>
        <v>0</v>
      </c>
      <c r="H187" s="50">
        <f t="shared" si="51"/>
        <v>1024.77</v>
      </c>
      <c r="I187" s="28">
        <v>30.670000000000002</v>
      </c>
      <c r="J187" s="28">
        <f t="shared" si="55"/>
        <v>31429.700000000001</v>
      </c>
      <c r="K187" s="28">
        <f t="shared" si="55"/>
        <v>0</v>
      </c>
      <c r="L187" s="28">
        <f t="shared" si="55"/>
        <v>0</v>
      </c>
      <c r="M187" s="28">
        <f t="shared" si="55"/>
        <v>0</v>
      </c>
      <c r="N187" s="28">
        <f t="shared" si="55"/>
        <v>31429.700000000001</v>
      </c>
      <c r="O187" s="51">
        <f t="shared" si="56"/>
        <v>0</v>
      </c>
      <c r="P187" s="52">
        <f t="shared" si="49"/>
        <v>0</v>
      </c>
    </row>
    <row r="188" ht="25.5">
      <c r="A188" s="35" t="s">
        <v>360</v>
      </c>
      <c r="B188" s="25" t="s">
        <v>361</v>
      </c>
      <c r="C188" s="26" t="s">
        <v>19</v>
      </c>
      <c r="D188" s="26">
        <v>456.38999999999999</v>
      </c>
      <c r="E188" s="26">
        <v>0</v>
      </c>
      <c r="F188" s="26">
        <v>0</v>
      </c>
      <c r="G188" s="50">
        <f t="shared" si="50"/>
        <v>0</v>
      </c>
      <c r="H188" s="50">
        <f t="shared" si="51"/>
        <v>456.38999999999999</v>
      </c>
      <c r="I188" s="28">
        <v>70.989999999999995</v>
      </c>
      <c r="J188" s="28">
        <f t="shared" si="55"/>
        <v>32399.130000000001</v>
      </c>
      <c r="K188" s="28">
        <f t="shared" si="55"/>
        <v>0</v>
      </c>
      <c r="L188" s="28">
        <f t="shared" si="55"/>
        <v>0</v>
      </c>
      <c r="M188" s="28">
        <f t="shared" si="55"/>
        <v>0</v>
      </c>
      <c r="N188" s="28">
        <f t="shared" si="55"/>
        <v>32399.130000000001</v>
      </c>
      <c r="O188" s="51">
        <f t="shared" si="56"/>
        <v>0</v>
      </c>
      <c r="P188" s="52">
        <f t="shared" si="49"/>
        <v>0</v>
      </c>
    </row>
    <row r="189" ht="25.5">
      <c r="A189" s="35" t="s">
        <v>362</v>
      </c>
      <c r="B189" s="25" t="s">
        <v>363</v>
      </c>
      <c r="C189" s="26" t="s">
        <v>19</v>
      </c>
      <c r="D189" s="26">
        <v>94</v>
      </c>
      <c r="E189" s="26">
        <v>0</v>
      </c>
      <c r="F189" s="26">
        <v>0</v>
      </c>
      <c r="G189" s="50">
        <f t="shared" si="50"/>
        <v>0</v>
      </c>
      <c r="H189" s="50">
        <f t="shared" si="51"/>
        <v>94</v>
      </c>
      <c r="I189" s="28">
        <v>63.640000000000001</v>
      </c>
      <c r="J189" s="28">
        <f t="shared" si="55"/>
        <v>5982.1599999999999</v>
      </c>
      <c r="K189" s="28">
        <f t="shared" si="55"/>
        <v>0</v>
      </c>
      <c r="L189" s="28">
        <f t="shared" si="55"/>
        <v>0</v>
      </c>
      <c r="M189" s="28">
        <f t="shared" si="55"/>
        <v>0</v>
      </c>
      <c r="N189" s="28">
        <f t="shared" si="55"/>
        <v>5982.1599999999999</v>
      </c>
      <c r="O189" s="51">
        <f t="shared" si="56"/>
        <v>0</v>
      </c>
      <c r="P189" s="52">
        <f t="shared" si="49"/>
        <v>0</v>
      </c>
    </row>
    <row r="190" ht="25.5">
      <c r="A190" s="35" t="s">
        <v>364</v>
      </c>
      <c r="B190" s="25" t="s">
        <v>365</v>
      </c>
      <c r="C190" s="26" t="s">
        <v>19</v>
      </c>
      <c r="D190" s="26">
        <v>4.5999999999999996</v>
      </c>
      <c r="E190" s="26">
        <v>0</v>
      </c>
      <c r="F190" s="26">
        <v>0</v>
      </c>
      <c r="G190" s="50">
        <f t="shared" si="50"/>
        <v>0</v>
      </c>
      <c r="H190" s="50">
        <f t="shared" si="51"/>
        <v>4.5999999999999996</v>
      </c>
      <c r="I190" s="28">
        <v>63.640000000000001</v>
      </c>
      <c r="J190" s="28">
        <f t="shared" si="55"/>
        <v>292.74000000000001</v>
      </c>
      <c r="K190" s="28">
        <f t="shared" si="55"/>
        <v>0</v>
      </c>
      <c r="L190" s="28">
        <f t="shared" si="55"/>
        <v>0</v>
      </c>
      <c r="M190" s="28">
        <f t="shared" si="55"/>
        <v>0</v>
      </c>
      <c r="N190" s="28">
        <f t="shared" si="55"/>
        <v>292.74000000000001</v>
      </c>
      <c r="O190" s="51">
        <f t="shared" si="56"/>
        <v>0</v>
      </c>
      <c r="P190" s="52">
        <f t="shared" si="49"/>
        <v>0</v>
      </c>
    </row>
    <row r="191" ht="25.5">
      <c r="A191" s="35" t="s">
        <v>366</v>
      </c>
      <c r="B191" s="25" t="s">
        <v>367</v>
      </c>
      <c r="C191" s="26" t="s">
        <v>19</v>
      </c>
      <c r="D191" s="26">
        <v>9.7100000000000009</v>
      </c>
      <c r="E191" s="26">
        <v>0</v>
      </c>
      <c r="F191" s="26">
        <v>0</v>
      </c>
      <c r="G191" s="50">
        <f t="shared" si="50"/>
        <v>0</v>
      </c>
      <c r="H191" s="50">
        <f t="shared" si="51"/>
        <v>9.7100000000000009</v>
      </c>
      <c r="I191" s="28">
        <v>63.640000000000001</v>
      </c>
      <c r="J191" s="28">
        <f t="shared" si="55"/>
        <v>617.94000000000005</v>
      </c>
      <c r="K191" s="28">
        <f t="shared" si="55"/>
        <v>0</v>
      </c>
      <c r="L191" s="28">
        <f t="shared" si="55"/>
        <v>0</v>
      </c>
      <c r="M191" s="28">
        <f t="shared" si="55"/>
        <v>0</v>
      </c>
      <c r="N191" s="28">
        <f t="shared" si="55"/>
        <v>617.94000000000005</v>
      </c>
      <c r="O191" s="51">
        <f t="shared" si="56"/>
        <v>0</v>
      </c>
      <c r="P191" s="52">
        <f t="shared" si="49"/>
        <v>0</v>
      </c>
    </row>
    <row r="192" ht="25.5">
      <c r="A192" s="35" t="s">
        <v>368</v>
      </c>
      <c r="B192" s="25" t="s">
        <v>369</v>
      </c>
      <c r="C192" s="26" t="s">
        <v>19</v>
      </c>
      <c r="D192" s="26">
        <v>4.9199999999999999</v>
      </c>
      <c r="E192" s="26">
        <v>0</v>
      </c>
      <c r="F192" s="26">
        <v>0</v>
      </c>
      <c r="G192" s="50">
        <f t="shared" si="50"/>
        <v>0</v>
      </c>
      <c r="H192" s="50">
        <f t="shared" si="51"/>
        <v>4.9199999999999999</v>
      </c>
      <c r="I192" s="28">
        <v>63.640000000000001</v>
      </c>
      <c r="J192" s="28">
        <f t="shared" si="55"/>
        <v>313.11000000000001</v>
      </c>
      <c r="K192" s="28">
        <f t="shared" si="55"/>
        <v>0</v>
      </c>
      <c r="L192" s="28">
        <f t="shared" si="55"/>
        <v>0</v>
      </c>
      <c r="M192" s="28">
        <f t="shared" si="55"/>
        <v>0</v>
      </c>
      <c r="N192" s="28">
        <f t="shared" si="55"/>
        <v>313.11000000000001</v>
      </c>
      <c r="O192" s="51">
        <f t="shared" si="56"/>
        <v>0</v>
      </c>
      <c r="P192" s="52">
        <f t="shared" si="49"/>
        <v>0</v>
      </c>
    </row>
    <row r="193">
      <c r="A193" s="35" t="s">
        <v>370</v>
      </c>
      <c r="B193" s="25" t="s">
        <v>371</v>
      </c>
      <c r="C193" s="26" t="s">
        <v>336</v>
      </c>
      <c r="D193" s="26">
        <v>127.2</v>
      </c>
      <c r="E193" s="26">
        <v>0</v>
      </c>
      <c r="F193" s="26">
        <v>0</v>
      </c>
      <c r="G193" s="50">
        <f t="shared" si="50"/>
        <v>0</v>
      </c>
      <c r="H193" s="50">
        <f t="shared" si="51"/>
        <v>127.2</v>
      </c>
      <c r="I193" s="28">
        <v>38.899999999999999</v>
      </c>
      <c r="J193" s="28">
        <f t="shared" si="55"/>
        <v>4948.0799999999999</v>
      </c>
      <c r="K193" s="28">
        <f t="shared" si="55"/>
        <v>0</v>
      </c>
      <c r="L193" s="28">
        <f t="shared" si="55"/>
        <v>0</v>
      </c>
      <c r="M193" s="28">
        <f t="shared" si="55"/>
        <v>0</v>
      </c>
      <c r="N193" s="28">
        <f t="shared" si="55"/>
        <v>4948.0799999999999</v>
      </c>
      <c r="O193" s="51">
        <f t="shared" si="56"/>
        <v>0</v>
      </c>
      <c r="P193" s="52">
        <f t="shared" si="49"/>
        <v>0</v>
      </c>
    </row>
    <row r="194">
      <c r="A194" s="35" t="s">
        <v>372</v>
      </c>
      <c r="B194" s="25" t="s">
        <v>373</v>
      </c>
      <c r="C194" s="26" t="s">
        <v>19</v>
      </c>
      <c r="D194" s="26">
        <v>438.37</v>
      </c>
      <c r="E194" s="26">
        <v>0</v>
      </c>
      <c r="F194" s="26">
        <v>0</v>
      </c>
      <c r="G194" s="50">
        <f t="shared" si="50"/>
        <v>0</v>
      </c>
      <c r="H194" s="50">
        <f t="shared" si="51"/>
        <v>438.37</v>
      </c>
      <c r="I194" s="28">
        <v>84.430000000000007</v>
      </c>
      <c r="J194" s="28">
        <f t="shared" si="55"/>
        <v>37011.580000000002</v>
      </c>
      <c r="K194" s="28">
        <f t="shared" si="55"/>
        <v>0</v>
      </c>
      <c r="L194" s="28">
        <f t="shared" si="55"/>
        <v>0</v>
      </c>
      <c r="M194" s="28">
        <f t="shared" si="55"/>
        <v>0</v>
      </c>
      <c r="N194" s="28">
        <f t="shared" si="55"/>
        <v>37011.580000000002</v>
      </c>
      <c r="O194" s="51">
        <f t="shared" si="56"/>
        <v>0</v>
      </c>
      <c r="P194" s="52">
        <f t="shared" si="49"/>
        <v>0</v>
      </c>
    </row>
    <row r="195" ht="24.75" customHeight="1">
      <c r="A195" s="35" t="s">
        <v>374</v>
      </c>
      <c r="B195" s="25" t="s">
        <v>375</v>
      </c>
      <c r="C195" s="26" t="s">
        <v>19</v>
      </c>
      <c r="D195" s="26">
        <v>259.43000000000001</v>
      </c>
      <c r="E195" s="26">
        <v>0</v>
      </c>
      <c r="F195" s="26">
        <v>0</v>
      </c>
      <c r="G195" s="50">
        <f t="shared" si="50"/>
        <v>0</v>
      </c>
      <c r="H195" s="50">
        <f t="shared" si="51"/>
        <v>259.43000000000001</v>
      </c>
      <c r="I195" s="28">
        <v>133.63</v>
      </c>
      <c r="J195" s="28">
        <f t="shared" si="55"/>
        <v>34667.629999999997</v>
      </c>
      <c r="K195" s="28">
        <f t="shared" si="55"/>
        <v>0</v>
      </c>
      <c r="L195" s="28">
        <f t="shared" si="55"/>
        <v>0</v>
      </c>
      <c r="M195" s="28">
        <f t="shared" si="55"/>
        <v>0</v>
      </c>
      <c r="N195" s="28">
        <f t="shared" si="55"/>
        <v>34667.629999999997</v>
      </c>
      <c r="O195" s="51">
        <f t="shared" si="56"/>
        <v>0</v>
      </c>
      <c r="P195" s="52">
        <f t="shared" si="49"/>
        <v>0</v>
      </c>
    </row>
    <row r="196">
      <c r="A196" s="33" t="s">
        <v>376</v>
      </c>
      <c r="B196" s="34" t="s">
        <v>377</v>
      </c>
      <c r="C196" s="17"/>
      <c r="D196" s="17"/>
      <c r="E196" s="17"/>
      <c r="F196" s="17"/>
      <c r="G196" s="54"/>
      <c r="H196" s="17"/>
      <c r="I196" s="19"/>
      <c r="J196" s="19">
        <f>SUM(J197:J198)</f>
        <v>4941.7200000000003</v>
      </c>
      <c r="K196" s="19">
        <f t="shared" ref="K196:N196" si="57">SUM(K197:K198)</f>
        <v>0</v>
      </c>
      <c r="L196" s="19">
        <f t="shared" si="57"/>
        <v>0</v>
      </c>
      <c r="M196" s="19">
        <f t="shared" si="57"/>
        <v>0</v>
      </c>
      <c r="N196" s="19">
        <f t="shared" si="57"/>
        <v>4941.7200000000003</v>
      </c>
      <c r="O196" s="45">
        <f>SUM(M196/J196)</f>
        <v>0</v>
      </c>
      <c r="P196" s="46">
        <f t="shared" si="49"/>
        <v>0</v>
      </c>
    </row>
    <row r="197" ht="25.5">
      <c r="A197" s="35" t="s">
        <v>378</v>
      </c>
      <c r="B197" s="25" t="s">
        <v>353</v>
      </c>
      <c r="C197" s="26" t="s">
        <v>19</v>
      </c>
      <c r="D197" s="26">
        <v>98.049999999999997</v>
      </c>
      <c r="E197" s="26">
        <v>0</v>
      </c>
      <c r="F197" s="26">
        <v>0</v>
      </c>
      <c r="G197" s="50">
        <f t="shared" si="50"/>
        <v>0</v>
      </c>
      <c r="H197" s="50">
        <f t="shared" si="51"/>
        <v>98.049999999999997</v>
      </c>
      <c r="I197" s="28">
        <v>5.3600000000000003</v>
      </c>
      <c r="J197" s="28">
        <f t="shared" si="55"/>
        <v>525.54999999999995</v>
      </c>
      <c r="K197" s="28">
        <f t="shared" si="55"/>
        <v>0</v>
      </c>
      <c r="L197" s="28">
        <f t="shared" si="55"/>
        <v>0</v>
      </c>
      <c r="M197" s="28">
        <f t="shared" si="55"/>
        <v>0</v>
      </c>
      <c r="N197" s="28">
        <f t="shared" si="55"/>
        <v>525.54999999999995</v>
      </c>
      <c r="O197" s="51">
        <f t="shared" ref="O197:O198" si="58">IF(L197="",0/J197,L197/J197)</f>
        <v>0</v>
      </c>
      <c r="P197" s="52">
        <f t="shared" si="49"/>
        <v>0</v>
      </c>
    </row>
    <row r="198" ht="25.5">
      <c r="A198" s="35" t="s">
        <v>379</v>
      </c>
      <c r="B198" s="25" t="s">
        <v>357</v>
      </c>
      <c r="C198" s="26" t="s">
        <v>19</v>
      </c>
      <c r="D198" s="26">
        <v>98.049999999999997</v>
      </c>
      <c r="E198" s="26">
        <v>0</v>
      </c>
      <c r="F198" s="26">
        <v>0</v>
      </c>
      <c r="G198" s="50">
        <f t="shared" si="50"/>
        <v>0</v>
      </c>
      <c r="H198" s="50">
        <f t="shared" si="51"/>
        <v>98.049999999999997</v>
      </c>
      <c r="I198" s="28">
        <v>45.039999999999999</v>
      </c>
      <c r="J198" s="28">
        <f t="shared" si="55"/>
        <v>4416.1700000000001</v>
      </c>
      <c r="K198" s="28">
        <f t="shared" si="55"/>
        <v>0</v>
      </c>
      <c r="L198" s="28">
        <f t="shared" si="55"/>
        <v>0</v>
      </c>
      <c r="M198" s="28">
        <f t="shared" si="55"/>
        <v>0</v>
      </c>
      <c r="N198" s="28">
        <f t="shared" si="55"/>
        <v>4416.1700000000001</v>
      </c>
      <c r="O198" s="51">
        <f t="shared" si="58"/>
        <v>0</v>
      </c>
      <c r="P198" s="52">
        <f t="shared" si="49"/>
        <v>0</v>
      </c>
    </row>
    <row r="199">
      <c r="A199" s="33" t="s">
        <v>380</v>
      </c>
      <c r="B199" s="34" t="s">
        <v>381</v>
      </c>
      <c r="C199" s="17"/>
      <c r="D199" s="17"/>
      <c r="E199" s="17"/>
      <c r="F199" s="17"/>
      <c r="G199" s="54"/>
      <c r="H199" s="17"/>
      <c r="I199" s="19"/>
      <c r="J199" s="19"/>
      <c r="K199" s="19"/>
      <c r="L199" s="19"/>
      <c r="M199" s="19"/>
      <c r="N199" s="19"/>
      <c r="O199" s="45"/>
      <c r="P199" s="46"/>
    </row>
    <row r="200">
      <c r="A200" s="33" t="s">
        <v>382</v>
      </c>
      <c r="B200" s="34" t="s">
        <v>383</v>
      </c>
      <c r="C200" s="17"/>
      <c r="D200" s="17"/>
      <c r="E200" s="17"/>
      <c r="F200" s="17"/>
      <c r="G200" s="54"/>
      <c r="H200" s="17"/>
      <c r="I200" s="19"/>
      <c r="J200" s="19">
        <f>SUM(J201:J212)</f>
        <v>114933.98000000003</v>
      </c>
      <c r="K200" s="19">
        <f t="shared" ref="K200:N200" si="59">SUM(K201:K212)</f>
        <v>0</v>
      </c>
      <c r="L200" s="19">
        <f t="shared" si="59"/>
        <v>0</v>
      </c>
      <c r="M200" s="19">
        <f t="shared" si="59"/>
        <v>0</v>
      </c>
      <c r="N200" s="19">
        <f t="shared" si="59"/>
        <v>114933.98000000003</v>
      </c>
      <c r="O200" s="45">
        <f>SUM(M200/J200)</f>
        <v>0</v>
      </c>
      <c r="P200" s="46">
        <f t="shared" si="49"/>
        <v>0</v>
      </c>
    </row>
    <row r="201">
      <c r="A201" s="35" t="s">
        <v>384</v>
      </c>
      <c r="B201" s="25" t="s">
        <v>385</v>
      </c>
      <c r="C201" s="26" t="s">
        <v>19</v>
      </c>
      <c r="D201" s="26">
        <v>282.92000000000002</v>
      </c>
      <c r="E201" s="26">
        <v>0</v>
      </c>
      <c r="F201" s="26">
        <v>0</v>
      </c>
      <c r="G201" s="50">
        <f t="shared" si="50"/>
        <v>0</v>
      </c>
      <c r="H201" s="50">
        <f t="shared" si="51"/>
        <v>282.92000000000002</v>
      </c>
      <c r="I201" s="28">
        <v>45.909999999999997</v>
      </c>
      <c r="J201" s="28">
        <f t="shared" si="55"/>
        <v>12988.860000000001</v>
      </c>
      <c r="K201" s="28">
        <f t="shared" si="55"/>
        <v>0</v>
      </c>
      <c r="L201" s="28">
        <f t="shared" si="55"/>
        <v>0</v>
      </c>
      <c r="M201" s="28">
        <f t="shared" si="55"/>
        <v>0</v>
      </c>
      <c r="N201" s="28">
        <f t="shared" si="55"/>
        <v>12988.860000000001</v>
      </c>
      <c r="O201" s="51">
        <f t="shared" ref="O201:O212" si="60">IF(L201="",0/J201,L201/J201)</f>
        <v>0</v>
      </c>
      <c r="P201" s="52">
        <f t="shared" si="49"/>
        <v>0</v>
      </c>
    </row>
    <row r="202" ht="25.5">
      <c r="A202" s="35" t="s">
        <v>386</v>
      </c>
      <c r="B202" s="25" t="s">
        <v>387</v>
      </c>
      <c r="C202" s="26" t="s">
        <v>19</v>
      </c>
      <c r="D202" s="26">
        <v>375.33999999999997</v>
      </c>
      <c r="E202" s="26">
        <v>0</v>
      </c>
      <c r="F202" s="26">
        <v>0</v>
      </c>
      <c r="G202" s="50">
        <f t="shared" si="50"/>
        <v>0</v>
      </c>
      <c r="H202" s="50">
        <f t="shared" si="51"/>
        <v>375.33999999999997</v>
      </c>
      <c r="I202" s="28">
        <v>51.990000000000002</v>
      </c>
      <c r="J202" s="28">
        <f t="shared" si="55"/>
        <v>19513.93</v>
      </c>
      <c r="K202" s="28">
        <f t="shared" si="55"/>
        <v>0</v>
      </c>
      <c r="L202" s="28">
        <f t="shared" si="55"/>
        <v>0</v>
      </c>
      <c r="M202" s="28">
        <f t="shared" si="55"/>
        <v>0</v>
      </c>
      <c r="N202" s="28">
        <f t="shared" si="55"/>
        <v>19513.93</v>
      </c>
      <c r="O202" s="51">
        <f t="shared" si="60"/>
        <v>0</v>
      </c>
      <c r="P202" s="52">
        <f t="shared" si="49"/>
        <v>0</v>
      </c>
    </row>
    <row r="203" ht="25.5">
      <c r="A203" s="35" t="s">
        <v>388</v>
      </c>
      <c r="B203" s="25" t="s">
        <v>389</v>
      </c>
      <c r="C203" s="26" t="s">
        <v>19</v>
      </c>
      <c r="D203" s="26">
        <v>125.45999999999999</v>
      </c>
      <c r="E203" s="26">
        <v>0</v>
      </c>
      <c r="F203" s="26">
        <v>0</v>
      </c>
      <c r="G203" s="50">
        <f t="shared" si="50"/>
        <v>0</v>
      </c>
      <c r="H203" s="50">
        <f t="shared" si="51"/>
        <v>125.45999999999999</v>
      </c>
      <c r="I203" s="28">
        <v>55.630000000000003</v>
      </c>
      <c r="J203" s="28">
        <f t="shared" si="55"/>
        <v>6979.3400000000001</v>
      </c>
      <c r="K203" s="28">
        <f t="shared" si="55"/>
        <v>0</v>
      </c>
      <c r="L203" s="28">
        <f t="shared" si="55"/>
        <v>0</v>
      </c>
      <c r="M203" s="28">
        <f t="shared" si="55"/>
        <v>0</v>
      </c>
      <c r="N203" s="28">
        <f t="shared" si="55"/>
        <v>6979.3400000000001</v>
      </c>
      <c r="O203" s="51">
        <f t="shared" si="60"/>
        <v>0</v>
      </c>
      <c r="P203" s="52">
        <f t="shared" si="49"/>
        <v>0</v>
      </c>
    </row>
    <row r="204" ht="25.5">
      <c r="A204" s="35" t="s">
        <v>390</v>
      </c>
      <c r="B204" s="25" t="s">
        <v>391</v>
      </c>
      <c r="C204" s="26" t="s">
        <v>19</v>
      </c>
      <c r="D204" s="26">
        <v>42.899999999999999</v>
      </c>
      <c r="E204" s="26">
        <v>0</v>
      </c>
      <c r="F204" s="26">
        <v>0</v>
      </c>
      <c r="G204" s="50">
        <f t="shared" si="50"/>
        <v>0</v>
      </c>
      <c r="H204" s="50">
        <f t="shared" si="51"/>
        <v>42.899999999999999</v>
      </c>
      <c r="I204" s="28">
        <v>72.329999999999998</v>
      </c>
      <c r="J204" s="28">
        <f t="shared" si="55"/>
        <v>3102.96</v>
      </c>
      <c r="K204" s="28">
        <f t="shared" si="55"/>
        <v>0</v>
      </c>
      <c r="L204" s="28">
        <f t="shared" si="55"/>
        <v>0</v>
      </c>
      <c r="M204" s="28">
        <f t="shared" si="55"/>
        <v>0</v>
      </c>
      <c r="N204" s="28">
        <f t="shared" si="55"/>
        <v>3102.96</v>
      </c>
      <c r="O204" s="51">
        <f t="shared" si="60"/>
        <v>0</v>
      </c>
      <c r="P204" s="52">
        <f t="shared" si="49"/>
        <v>0</v>
      </c>
    </row>
    <row r="205" ht="25.5">
      <c r="A205" s="35" t="s">
        <v>392</v>
      </c>
      <c r="B205" s="25" t="s">
        <v>393</v>
      </c>
      <c r="C205" s="26" t="s">
        <v>19</v>
      </c>
      <c r="D205" s="26">
        <v>148.94999999999999</v>
      </c>
      <c r="E205" s="26">
        <v>0</v>
      </c>
      <c r="F205" s="26">
        <v>0</v>
      </c>
      <c r="G205" s="50">
        <f t="shared" si="50"/>
        <v>0</v>
      </c>
      <c r="H205" s="50">
        <f t="shared" si="51"/>
        <v>148.94999999999999</v>
      </c>
      <c r="I205" s="28">
        <v>55.520000000000003</v>
      </c>
      <c r="J205" s="28">
        <f t="shared" si="55"/>
        <v>8269.7000000000007</v>
      </c>
      <c r="K205" s="28">
        <f t="shared" si="55"/>
        <v>0</v>
      </c>
      <c r="L205" s="28">
        <f t="shared" si="55"/>
        <v>0</v>
      </c>
      <c r="M205" s="28">
        <f t="shared" si="55"/>
        <v>0</v>
      </c>
      <c r="N205" s="28">
        <f t="shared" si="55"/>
        <v>8269.7000000000007</v>
      </c>
      <c r="O205" s="51">
        <f t="shared" si="60"/>
        <v>0</v>
      </c>
      <c r="P205" s="52">
        <f t="shared" si="49"/>
        <v>0</v>
      </c>
    </row>
    <row r="206">
      <c r="A206" s="35" t="s">
        <v>394</v>
      </c>
      <c r="B206" s="25" t="s">
        <v>395</v>
      </c>
      <c r="C206" s="26" t="s">
        <v>19</v>
      </c>
      <c r="D206" s="26">
        <v>216.53</v>
      </c>
      <c r="E206" s="26">
        <v>0</v>
      </c>
      <c r="F206" s="26">
        <v>0</v>
      </c>
      <c r="G206" s="50">
        <f t="shared" si="50"/>
        <v>0</v>
      </c>
      <c r="H206" s="50">
        <f t="shared" si="51"/>
        <v>216.53</v>
      </c>
      <c r="I206" s="28">
        <v>199.40000000000001</v>
      </c>
      <c r="J206" s="28">
        <f t="shared" si="55"/>
        <v>43176.080000000002</v>
      </c>
      <c r="K206" s="28">
        <f t="shared" si="55"/>
        <v>0</v>
      </c>
      <c r="L206" s="28">
        <f t="shared" si="55"/>
        <v>0</v>
      </c>
      <c r="M206" s="28">
        <f t="shared" si="55"/>
        <v>0</v>
      </c>
      <c r="N206" s="28">
        <f t="shared" si="55"/>
        <v>43176.080000000002</v>
      </c>
      <c r="O206" s="51">
        <f t="shared" si="60"/>
        <v>0</v>
      </c>
      <c r="P206" s="52">
        <f t="shared" si="49"/>
        <v>0</v>
      </c>
    </row>
    <row r="207" ht="25.5">
      <c r="A207" s="35" t="s">
        <v>396</v>
      </c>
      <c r="B207" s="25" t="s">
        <v>397</v>
      </c>
      <c r="C207" s="26" t="s">
        <v>19</v>
      </c>
      <c r="D207" s="26">
        <v>216.53</v>
      </c>
      <c r="E207" s="26">
        <v>0</v>
      </c>
      <c r="F207" s="26">
        <v>0</v>
      </c>
      <c r="G207" s="50">
        <f t="shared" si="50"/>
        <v>0</v>
      </c>
      <c r="H207" s="50">
        <f t="shared" si="51"/>
        <v>216.53</v>
      </c>
      <c r="I207" s="28">
        <v>4.5199999999999996</v>
      </c>
      <c r="J207" s="28">
        <f t="shared" si="55"/>
        <v>978.72000000000003</v>
      </c>
      <c r="K207" s="28">
        <f t="shared" si="55"/>
        <v>0</v>
      </c>
      <c r="L207" s="28">
        <f t="shared" si="55"/>
        <v>0</v>
      </c>
      <c r="M207" s="28">
        <f t="shared" si="55"/>
        <v>0</v>
      </c>
      <c r="N207" s="28">
        <f t="shared" si="55"/>
        <v>978.72000000000003</v>
      </c>
      <c r="O207" s="51">
        <f t="shared" si="60"/>
        <v>0</v>
      </c>
      <c r="P207" s="52">
        <f t="shared" si="49"/>
        <v>0</v>
      </c>
    </row>
    <row r="208">
      <c r="A208" s="35" t="s">
        <v>398</v>
      </c>
      <c r="B208" s="25" t="s">
        <v>399</v>
      </c>
      <c r="C208" s="26" t="s">
        <v>43</v>
      </c>
      <c r="D208" s="26">
        <v>68</v>
      </c>
      <c r="E208" s="26">
        <v>0</v>
      </c>
      <c r="F208" s="26">
        <v>0</v>
      </c>
      <c r="G208" s="50">
        <f t="shared" si="50"/>
        <v>0</v>
      </c>
      <c r="H208" s="50">
        <f t="shared" si="51"/>
        <v>68</v>
      </c>
      <c r="I208" s="28">
        <v>13.68</v>
      </c>
      <c r="J208" s="28">
        <f t="shared" si="55"/>
        <v>930.24000000000001</v>
      </c>
      <c r="K208" s="28">
        <f t="shared" si="55"/>
        <v>0</v>
      </c>
      <c r="L208" s="28">
        <f t="shared" si="55"/>
        <v>0</v>
      </c>
      <c r="M208" s="28">
        <f t="shared" si="55"/>
        <v>0</v>
      </c>
      <c r="N208" s="28">
        <f t="shared" si="55"/>
        <v>930.24000000000001</v>
      </c>
      <c r="O208" s="51">
        <f t="shared" si="60"/>
        <v>0</v>
      </c>
      <c r="P208" s="52">
        <f t="shared" si="49"/>
        <v>0</v>
      </c>
    </row>
    <row r="209">
      <c r="A209" s="35" t="s">
        <v>400</v>
      </c>
      <c r="B209" s="25" t="s">
        <v>401</v>
      </c>
      <c r="C209" s="26" t="s">
        <v>43</v>
      </c>
      <c r="D209" s="26">
        <v>127.2</v>
      </c>
      <c r="E209" s="26">
        <v>0</v>
      </c>
      <c r="F209" s="26">
        <v>0</v>
      </c>
      <c r="G209" s="50">
        <f t="shared" si="50"/>
        <v>0</v>
      </c>
      <c r="H209" s="50">
        <f t="shared" si="51"/>
        <v>127.2</v>
      </c>
      <c r="I209" s="28">
        <v>75.349999999999994</v>
      </c>
      <c r="J209" s="28">
        <f t="shared" si="55"/>
        <v>9584.5200000000004</v>
      </c>
      <c r="K209" s="28">
        <f t="shared" si="55"/>
        <v>0</v>
      </c>
      <c r="L209" s="28">
        <f t="shared" si="55"/>
        <v>0</v>
      </c>
      <c r="M209" s="28">
        <f t="shared" si="55"/>
        <v>0</v>
      </c>
      <c r="N209" s="28">
        <f t="shared" si="55"/>
        <v>9584.5200000000004</v>
      </c>
      <c r="O209" s="51">
        <f t="shared" si="60"/>
        <v>0</v>
      </c>
      <c r="P209" s="52">
        <f t="shared" si="49"/>
        <v>0</v>
      </c>
    </row>
    <row r="210">
      <c r="A210" s="35" t="s">
        <v>402</v>
      </c>
      <c r="B210" s="25" t="s">
        <v>403</v>
      </c>
      <c r="C210" s="26" t="s">
        <v>43</v>
      </c>
      <c r="D210" s="26">
        <v>53.450000000000003</v>
      </c>
      <c r="E210" s="26">
        <v>0</v>
      </c>
      <c r="F210" s="26">
        <v>0</v>
      </c>
      <c r="G210" s="50">
        <f t="shared" si="50"/>
        <v>0</v>
      </c>
      <c r="H210" s="50">
        <f t="shared" si="51"/>
        <v>53.450000000000003</v>
      </c>
      <c r="I210" s="28">
        <v>116.09</v>
      </c>
      <c r="J210" s="28">
        <f t="shared" si="55"/>
        <v>6205.0100000000002</v>
      </c>
      <c r="K210" s="28">
        <f t="shared" si="55"/>
        <v>0</v>
      </c>
      <c r="L210" s="28">
        <f t="shared" si="55"/>
        <v>0</v>
      </c>
      <c r="M210" s="28">
        <f t="shared" si="55"/>
        <v>0</v>
      </c>
      <c r="N210" s="28">
        <f t="shared" si="55"/>
        <v>6205.0100000000002</v>
      </c>
      <c r="O210" s="51">
        <f t="shared" si="60"/>
        <v>0</v>
      </c>
      <c r="P210" s="52">
        <f t="shared" si="49"/>
        <v>0</v>
      </c>
    </row>
    <row r="211">
      <c r="A211" s="35" t="s">
        <v>404</v>
      </c>
      <c r="B211" s="25" t="s">
        <v>405</v>
      </c>
      <c r="C211" s="26" t="s">
        <v>336</v>
      </c>
      <c r="D211" s="26">
        <v>1.75</v>
      </c>
      <c r="E211" s="26">
        <v>0</v>
      </c>
      <c r="F211" s="26">
        <v>0</v>
      </c>
      <c r="G211" s="50">
        <f t="shared" si="50"/>
        <v>0</v>
      </c>
      <c r="H211" s="50">
        <f t="shared" si="51"/>
        <v>1.75</v>
      </c>
      <c r="I211" s="28">
        <v>116.09</v>
      </c>
      <c r="J211" s="28">
        <f t="shared" si="55"/>
        <v>203.16</v>
      </c>
      <c r="K211" s="28">
        <f t="shared" si="55"/>
        <v>0</v>
      </c>
      <c r="L211" s="28">
        <f t="shared" si="55"/>
        <v>0</v>
      </c>
      <c r="M211" s="28">
        <f t="shared" si="55"/>
        <v>0</v>
      </c>
      <c r="N211" s="28">
        <f t="shared" si="55"/>
        <v>203.16</v>
      </c>
      <c r="O211" s="51">
        <f t="shared" si="60"/>
        <v>0</v>
      </c>
      <c r="P211" s="52">
        <f t="shared" si="49"/>
        <v>0</v>
      </c>
    </row>
    <row r="212">
      <c r="A212" s="35" t="s">
        <v>406</v>
      </c>
      <c r="B212" s="25" t="s">
        <v>407</v>
      </c>
      <c r="C212" s="26" t="s">
        <v>19</v>
      </c>
      <c r="D212" s="26">
        <v>37.420000000000002</v>
      </c>
      <c r="E212" s="26">
        <v>0</v>
      </c>
      <c r="F212" s="26">
        <v>0</v>
      </c>
      <c r="G212" s="50">
        <f t="shared" si="50"/>
        <v>0</v>
      </c>
      <c r="H212" s="50">
        <f t="shared" si="51"/>
        <v>37.420000000000002</v>
      </c>
      <c r="I212" s="28">
        <v>80.209999999999994</v>
      </c>
      <c r="J212" s="28">
        <f t="shared" si="55"/>
        <v>3001.46</v>
      </c>
      <c r="K212" s="28">
        <f t="shared" si="55"/>
        <v>0</v>
      </c>
      <c r="L212" s="28">
        <f t="shared" si="55"/>
        <v>0</v>
      </c>
      <c r="M212" s="28">
        <f t="shared" si="55"/>
        <v>0</v>
      </c>
      <c r="N212" s="28">
        <f t="shared" si="55"/>
        <v>3001.46</v>
      </c>
      <c r="O212" s="51">
        <f t="shared" si="60"/>
        <v>0</v>
      </c>
      <c r="P212" s="52">
        <f t="shared" si="49"/>
        <v>0</v>
      </c>
    </row>
    <row r="213">
      <c r="A213" s="33" t="s">
        <v>408</v>
      </c>
      <c r="B213" s="34" t="s">
        <v>409</v>
      </c>
      <c r="C213" s="17"/>
      <c r="D213" s="17"/>
      <c r="E213" s="17"/>
      <c r="F213" s="17"/>
      <c r="G213" s="54"/>
      <c r="H213" s="17"/>
      <c r="I213" s="19"/>
      <c r="J213" s="19">
        <f>SUM(J214:J220)</f>
        <v>27430.230000000003</v>
      </c>
      <c r="K213" s="19">
        <f>SUM(K214:K220)</f>
        <v>0</v>
      </c>
      <c r="L213" s="19">
        <f>SUM(L214:L220)</f>
        <v>0</v>
      </c>
      <c r="M213" s="19">
        <f>SUM(M214:M220)</f>
        <v>0</v>
      </c>
      <c r="N213" s="19">
        <f>SUM(N214:N220)</f>
        <v>27430.230000000003</v>
      </c>
      <c r="O213" s="45">
        <f>SUM(M213/J213)</f>
        <v>0</v>
      </c>
      <c r="P213" s="46">
        <f t="shared" si="49"/>
        <v>0</v>
      </c>
    </row>
    <row r="214" ht="25.5">
      <c r="A214" s="35" t="s">
        <v>410</v>
      </c>
      <c r="B214" s="25" t="s">
        <v>411</v>
      </c>
      <c r="C214" s="26" t="s">
        <v>19</v>
      </c>
      <c r="D214" s="26">
        <v>254.80000000000001</v>
      </c>
      <c r="E214" s="26">
        <v>0</v>
      </c>
      <c r="F214" s="26">
        <v>0</v>
      </c>
      <c r="G214" s="50">
        <f t="shared" si="50"/>
        <v>0</v>
      </c>
      <c r="H214" s="50">
        <f t="shared" si="51"/>
        <v>254.80000000000001</v>
      </c>
      <c r="I214" s="28">
        <v>49.159999999999997</v>
      </c>
      <c r="J214" s="28">
        <f t="shared" si="55"/>
        <v>12525.970000000001</v>
      </c>
      <c r="K214" s="28">
        <f t="shared" si="55"/>
        <v>0</v>
      </c>
      <c r="L214" s="28">
        <f t="shared" si="55"/>
        <v>0</v>
      </c>
      <c r="M214" s="28">
        <f t="shared" si="55"/>
        <v>0</v>
      </c>
      <c r="N214" s="28">
        <f t="shared" si="55"/>
        <v>12525.970000000001</v>
      </c>
      <c r="O214" s="51">
        <f t="shared" ref="O214:O220" si="61">IF(L214="",0/J214,L214/J214)</f>
        <v>0</v>
      </c>
      <c r="P214" s="52">
        <f t="shared" si="49"/>
        <v>0</v>
      </c>
    </row>
    <row r="215" ht="25.5">
      <c r="A215" s="35" t="s">
        <v>412</v>
      </c>
      <c r="B215" s="25" t="s">
        <v>413</v>
      </c>
      <c r="C215" s="26" t="s">
        <v>19</v>
      </c>
      <c r="D215" s="26">
        <v>27.739999999999998</v>
      </c>
      <c r="E215" s="26">
        <v>0</v>
      </c>
      <c r="F215" s="26">
        <v>0</v>
      </c>
      <c r="G215" s="50">
        <f t="shared" si="50"/>
        <v>0</v>
      </c>
      <c r="H215" s="50">
        <f t="shared" si="51"/>
        <v>27.739999999999998</v>
      </c>
      <c r="I215" s="28">
        <v>92.609999999999999</v>
      </c>
      <c r="J215" s="28">
        <f t="shared" si="55"/>
        <v>2569</v>
      </c>
      <c r="K215" s="28">
        <f t="shared" si="55"/>
        <v>0</v>
      </c>
      <c r="L215" s="28">
        <f t="shared" si="55"/>
        <v>0</v>
      </c>
      <c r="M215" s="28">
        <f t="shared" si="55"/>
        <v>0</v>
      </c>
      <c r="N215" s="28">
        <f t="shared" si="55"/>
        <v>2569</v>
      </c>
      <c r="O215" s="51">
        <f t="shared" si="61"/>
        <v>0</v>
      </c>
      <c r="P215" s="52">
        <f t="shared" si="49"/>
        <v>0</v>
      </c>
    </row>
    <row r="216" ht="14.25" customHeight="1">
      <c r="A216" s="35" t="s">
        <v>414</v>
      </c>
      <c r="B216" s="25" t="s">
        <v>415</v>
      </c>
      <c r="C216" s="26" t="s">
        <v>19</v>
      </c>
      <c r="D216" s="26">
        <v>4.8799999999999999</v>
      </c>
      <c r="E216" s="26">
        <v>0</v>
      </c>
      <c r="F216" s="26">
        <v>0</v>
      </c>
      <c r="G216" s="50">
        <f t="shared" si="50"/>
        <v>0</v>
      </c>
      <c r="H216" s="50">
        <f t="shared" si="51"/>
        <v>4.8799999999999999</v>
      </c>
      <c r="I216" s="28">
        <v>220.55000000000001</v>
      </c>
      <c r="J216" s="28">
        <f t="shared" si="55"/>
        <v>1076.28</v>
      </c>
      <c r="K216" s="28">
        <f t="shared" si="55"/>
        <v>0</v>
      </c>
      <c r="L216" s="28">
        <f t="shared" si="55"/>
        <v>0</v>
      </c>
      <c r="M216" s="28">
        <f t="shared" si="55"/>
        <v>0</v>
      </c>
      <c r="N216" s="28">
        <f t="shared" si="55"/>
        <v>1076.28</v>
      </c>
      <c r="O216" s="51">
        <f t="shared" si="61"/>
        <v>0</v>
      </c>
      <c r="P216" s="52">
        <f t="shared" si="49"/>
        <v>0</v>
      </c>
    </row>
    <row r="217" ht="17.25" customHeight="1">
      <c r="A217" s="35" t="s">
        <v>416</v>
      </c>
      <c r="B217" s="25" t="s">
        <v>417</v>
      </c>
      <c r="C217" s="26" t="s">
        <v>19</v>
      </c>
      <c r="D217" s="26">
        <v>7.5</v>
      </c>
      <c r="E217" s="26">
        <v>0</v>
      </c>
      <c r="F217" s="26">
        <v>0</v>
      </c>
      <c r="G217" s="50">
        <f t="shared" si="50"/>
        <v>0</v>
      </c>
      <c r="H217" s="50">
        <f t="shared" si="51"/>
        <v>7.5</v>
      </c>
      <c r="I217" s="28">
        <v>220.55000000000001</v>
      </c>
      <c r="J217" s="28">
        <f t="shared" si="55"/>
        <v>1654.1300000000001</v>
      </c>
      <c r="K217" s="28">
        <f t="shared" si="55"/>
        <v>0</v>
      </c>
      <c r="L217" s="28">
        <f t="shared" si="55"/>
        <v>0</v>
      </c>
      <c r="M217" s="28">
        <f t="shared" si="55"/>
        <v>0</v>
      </c>
      <c r="N217" s="28">
        <f t="shared" si="55"/>
        <v>1654.1300000000001</v>
      </c>
      <c r="O217" s="51">
        <f t="shared" si="61"/>
        <v>0</v>
      </c>
      <c r="P217" s="52">
        <f t="shared" si="49"/>
        <v>0</v>
      </c>
    </row>
    <row r="218">
      <c r="A218" s="35" t="s">
        <v>418</v>
      </c>
      <c r="B218" s="25" t="s">
        <v>419</v>
      </c>
      <c r="C218" s="26" t="s">
        <v>420</v>
      </c>
      <c r="D218" s="26">
        <v>21.960000000000001</v>
      </c>
      <c r="E218" s="26">
        <v>0</v>
      </c>
      <c r="F218" s="26">
        <v>0</v>
      </c>
      <c r="G218" s="50">
        <f t="shared" si="50"/>
        <v>0</v>
      </c>
      <c r="H218" s="50">
        <f t="shared" si="51"/>
        <v>21.960000000000001</v>
      </c>
      <c r="I218" s="28">
        <v>158.59999999999999</v>
      </c>
      <c r="J218" s="28">
        <f t="shared" si="55"/>
        <v>3482.8600000000001</v>
      </c>
      <c r="K218" s="28">
        <f t="shared" si="55"/>
        <v>0</v>
      </c>
      <c r="L218" s="28">
        <f t="shared" si="55"/>
        <v>0</v>
      </c>
      <c r="M218" s="28">
        <f t="shared" si="55"/>
        <v>0</v>
      </c>
      <c r="N218" s="28">
        <f t="shared" si="55"/>
        <v>3482.8600000000001</v>
      </c>
      <c r="O218" s="51">
        <f t="shared" si="61"/>
        <v>0</v>
      </c>
      <c r="P218" s="52">
        <f t="shared" si="49"/>
        <v>0</v>
      </c>
    </row>
    <row r="219">
      <c r="A219" s="35" t="s">
        <v>421</v>
      </c>
      <c r="B219" s="25" t="s">
        <v>422</v>
      </c>
      <c r="C219" s="26" t="s">
        <v>19</v>
      </c>
      <c r="D219" s="26">
        <v>344.81</v>
      </c>
      <c r="E219" s="26">
        <v>0</v>
      </c>
      <c r="F219" s="26">
        <v>0</v>
      </c>
      <c r="G219" s="50">
        <f t="shared" si="50"/>
        <v>0</v>
      </c>
      <c r="H219" s="50">
        <f t="shared" si="51"/>
        <v>344.81</v>
      </c>
      <c r="I219" s="28">
        <v>16.93</v>
      </c>
      <c r="J219" s="28">
        <f t="shared" si="55"/>
        <v>5837.6300000000001</v>
      </c>
      <c r="K219" s="28">
        <f t="shared" si="55"/>
        <v>0</v>
      </c>
      <c r="L219" s="28">
        <f t="shared" si="55"/>
        <v>0</v>
      </c>
      <c r="M219" s="28">
        <f t="shared" si="55"/>
        <v>0</v>
      </c>
      <c r="N219" s="28">
        <f t="shared" si="55"/>
        <v>5837.6300000000001</v>
      </c>
      <c r="O219" s="51">
        <f t="shared" si="61"/>
        <v>0</v>
      </c>
      <c r="P219" s="52">
        <f t="shared" si="49"/>
        <v>0</v>
      </c>
    </row>
    <row r="220" ht="15" customHeight="1">
      <c r="A220" s="35" t="s">
        <v>423</v>
      </c>
      <c r="B220" s="25" t="s">
        <v>424</v>
      </c>
      <c r="C220" s="26" t="s">
        <v>43</v>
      </c>
      <c r="D220" s="26">
        <v>8.0600000000000005</v>
      </c>
      <c r="E220" s="26">
        <v>0</v>
      </c>
      <c r="F220" s="26">
        <v>0</v>
      </c>
      <c r="G220" s="50">
        <f t="shared" si="50"/>
        <v>0</v>
      </c>
      <c r="H220" s="50">
        <f t="shared" si="51"/>
        <v>8.0600000000000005</v>
      </c>
      <c r="I220" s="28">
        <v>35.280000000000001</v>
      </c>
      <c r="J220" s="28">
        <f t="shared" si="55"/>
        <v>284.36000000000001</v>
      </c>
      <c r="K220" s="28">
        <f t="shared" si="55"/>
        <v>0</v>
      </c>
      <c r="L220" s="28">
        <f t="shared" si="55"/>
        <v>0</v>
      </c>
      <c r="M220" s="28">
        <f t="shared" si="55"/>
        <v>0</v>
      </c>
      <c r="N220" s="28">
        <f t="shared" si="55"/>
        <v>284.36000000000001</v>
      </c>
      <c r="O220" s="51">
        <f t="shared" si="61"/>
        <v>0</v>
      </c>
      <c r="P220" s="52">
        <f t="shared" si="49"/>
        <v>0</v>
      </c>
    </row>
    <row r="221">
      <c r="A221" s="33" t="s">
        <v>425</v>
      </c>
      <c r="B221" s="34" t="s">
        <v>426</v>
      </c>
      <c r="C221" s="17"/>
      <c r="D221" s="17"/>
      <c r="E221" s="17"/>
      <c r="F221" s="17"/>
      <c r="G221" s="54"/>
      <c r="H221" s="17"/>
      <c r="I221" s="19"/>
      <c r="J221" s="19"/>
      <c r="K221" s="19"/>
      <c r="L221" s="19"/>
      <c r="M221" s="19"/>
      <c r="N221" s="19"/>
      <c r="O221" s="45"/>
      <c r="P221" s="46"/>
    </row>
    <row r="222">
      <c r="A222" s="33" t="s">
        <v>427</v>
      </c>
      <c r="B222" s="34" t="s">
        <v>428</v>
      </c>
      <c r="C222" s="17"/>
      <c r="D222" s="17"/>
      <c r="E222" s="17"/>
      <c r="F222" s="17"/>
      <c r="G222" s="54"/>
      <c r="H222" s="17"/>
      <c r="I222" s="19"/>
      <c r="J222" s="19">
        <f>SUM(J223:J228)</f>
        <v>102421.28999999999</v>
      </c>
      <c r="K222" s="19">
        <f>SUM(K223:K228)</f>
        <v>0</v>
      </c>
      <c r="L222" s="19">
        <f>SUM(L223:L228)</f>
        <v>0</v>
      </c>
      <c r="M222" s="19">
        <f>SUM(M223:M228)</f>
        <v>0</v>
      </c>
      <c r="N222" s="19">
        <f>SUM(N223:N228)</f>
        <v>102421.28999999999</v>
      </c>
      <c r="O222" s="45">
        <f>SUM(M222/J222)</f>
        <v>0</v>
      </c>
      <c r="P222" s="46">
        <f t="shared" si="49"/>
        <v>0</v>
      </c>
    </row>
    <row r="223">
      <c r="A223" s="35" t="s">
        <v>429</v>
      </c>
      <c r="B223" s="25" t="s">
        <v>430</v>
      </c>
      <c r="C223" s="26" t="s">
        <v>19</v>
      </c>
      <c r="D223" s="26">
        <v>2004.5899999999999</v>
      </c>
      <c r="E223" s="26">
        <v>0</v>
      </c>
      <c r="F223" s="26">
        <v>0</v>
      </c>
      <c r="G223" s="50">
        <f t="shared" si="50"/>
        <v>0</v>
      </c>
      <c r="H223" s="50">
        <f t="shared" si="51"/>
        <v>2004.5899999999999</v>
      </c>
      <c r="I223" s="28">
        <v>19.43</v>
      </c>
      <c r="J223" s="28">
        <f t="shared" si="55"/>
        <v>38949.18</v>
      </c>
      <c r="K223" s="28">
        <f t="shared" si="55"/>
        <v>0</v>
      </c>
      <c r="L223" s="28">
        <f t="shared" si="55"/>
        <v>0</v>
      </c>
      <c r="M223" s="28">
        <f t="shared" si="55"/>
        <v>0</v>
      </c>
      <c r="N223" s="28">
        <f t="shared" si="55"/>
        <v>38949.18</v>
      </c>
      <c r="O223" s="51">
        <f t="shared" ref="O223:O228" si="62">IF(L223="",0/J223,L223/J223)</f>
        <v>0</v>
      </c>
      <c r="P223" s="52">
        <f t="shared" si="49"/>
        <v>0</v>
      </c>
    </row>
    <row r="224" ht="12.75" customHeight="1">
      <c r="A224" s="35" t="s">
        <v>431</v>
      </c>
      <c r="B224" s="25" t="s">
        <v>432</v>
      </c>
      <c r="C224" s="26" t="s">
        <v>19</v>
      </c>
      <c r="D224" s="26">
        <v>1902.96</v>
      </c>
      <c r="E224" s="26">
        <v>0</v>
      </c>
      <c r="F224" s="26">
        <v>0</v>
      </c>
      <c r="G224" s="50">
        <f t="shared" si="50"/>
        <v>0</v>
      </c>
      <c r="H224" s="50">
        <f t="shared" si="51"/>
        <v>1902.96</v>
      </c>
      <c r="I224" s="28">
        <v>14.539999999999999</v>
      </c>
      <c r="J224" s="28">
        <f t="shared" si="55"/>
        <v>27669.040000000001</v>
      </c>
      <c r="K224" s="28">
        <f t="shared" si="55"/>
        <v>0</v>
      </c>
      <c r="L224" s="28">
        <f t="shared" si="55"/>
        <v>0</v>
      </c>
      <c r="M224" s="28">
        <f t="shared" si="55"/>
        <v>0</v>
      </c>
      <c r="N224" s="28">
        <f t="shared" si="55"/>
        <v>27669.040000000001</v>
      </c>
      <c r="O224" s="51">
        <f t="shared" si="62"/>
        <v>0</v>
      </c>
      <c r="P224" s="52">
        <f t="shared" si="49"/>
        <v>0</v>
      </c>
    </row>
    <row r="225">
      <c r="A225" s="35" t="s">
        <v>433</v>
      </c>
      <c r="B225" s="25" t="s">
        <v>434</v>
      </c>
      <c r="C225" s="26" t="s">
        <v>19</v>
      </c>
      <c r="D225" s="26">
        <v>126.01000000000001</v>
      </c>
      <c r="E225" s="26">
        <v>0</v>
      </c>
      <c r="F225" s="26">
        <v>0</v>
      </c>
      <c r="G225" s="50">
        <f t="shared" si="50"/>
        <v>0</v>
      </c>
      <c r="H225" s="50">
        <f t="shared" si="51"/>
        <v>126.01000000000001</v>
      </c>
      <c r="I225" s="28">
        <v>20.309999999999999</v>
      </c>
      <c r="J225" s="28">
        <f t="shared" si="55"/>
        <v>2559.2600000000002</v>
      </c>
      <c r="K225" s="28">
        <f t="shared" si="55"/>
        <v>0</v>
      </c>
      <c r="L225" s="28">
        <f t="shared" si="55"/>
        <v>0</v>
      </c>
      <c r="M225" s="28">
        <f t="shared" si="55"/>
        <v>0</v>
      </c>
      <c r="N225" s="28">
        <f t="shared" ref="N225:N247" si="63">ROUND(H225*$I225,2)</f>
        <v>2559.2600000000002</v>
      </c>
      <c r="O225" s="51">
        <f t="shared" si="62"/>
        <v>0</v>
      </c>
      <c r="P225" s="52">
        <f t="shared" si="49"/>
        <v>0</v>
      </c>
    </row>
    <row r="226">
      <c r="A226" s="35" t="s">
        <v>435</v>
      </c>
      <c r="B226" s="25" t="s">
        <v>436</v>
      </c>
      <c r="C226" s="26" t="s">
        <v>19</v>
      </c>
      <c r="D226" s="26">
        <v>12.720000000000001</v>
      </c>
      <c r="E226" s="26">
        <v>0</v>
      </c>
      <c r="F226" s="26">
        <v>0</v>
      </c>
      <c r="G226" s="50">
        <f t="shared" si="50"/>
        <v>0</v>
      </c>
      <c r="H226" s="50">
        <f t="shared" si="51"/>
        <v>12.720000000000001</v>
      </c>
      <c r="I226" s="28">
        <v>20.309999999999999</v>
      </c>
      <c r="J226" s="28">
        <f t="shared" si="55"/>
        <v>258.34000000000003</v>
      </c>
      <c r="K226" s="28">
        <f t="shared" si="55"/>
        <v>0</v>
      </c>
      <c r="L226" s="28">
        <f t="shared" si="55"/>
        <v>0</v>
      </c>
      <c r="M226" s="28">
        <f t="shared" si="55"/>
        <v>0</v>
      </c>
      <c r="N226" s="28">
        <f t="shared" si="63"/>
        <v>258.34000000000003</v>
      </c>
      <c r="O226" s="51">
        <f t="shared" si="62"/>
        <v>0</v>
      </c>
      <c r="P226" s="52">
        <f t="shared" si="49"/>
        <v>0</v>
      </c>
    </row>
    <row r="227" ht="25.5">
      <c r="A227" s="35" t="s">
        <v>437</v>
      </c>
      <c r="B227" s="25" t="s">
        <v>438</v>
      </c>
      <c r="C227" s="26" t="s">
        <v>19</v>
      </c>
      <c r="D227" s="26">
        <v>101.63</v>
      </c>
      <c r="E227" s="26">
        <v>0</v>
      </c>
      <c r="F227" s="26">
        <v>0</v>
      </c>
      <c r="G227" s="50">
        <f t="shared" si="50"/>
        <v>0</v>
      </c>
      <c r="H227" s="50">
        <f t="shared" si="51"/>
        <v>101.63</v>
      </c>
      <c r="I227" s="28">
        <v>151.97999999999999</v>
      </c>
      <c r="J227" s="28">
        <f t="shared" si="55"/>
        <v>15445.73</v>
      </c>
      <c r="K227" s="28">
        <f t="shared" si="55"/>
        <v>0</v>
      </c>
      <c r="L227" s="28">
        <f t="shared" si="55"/>
        <v>0</v>
      </c>
      <c r="M227" s="28">
        <f t="shared" si="55"/>
        <v>0</v>
      </c>
      <c r="N227" s="28">
        <f t="shared" si="63"/>
        <v>15445.73</v>
      </c>
      <c r="O227" s="51">
        <f t="shared" si="62"/>
        <v>0</v>
      </c>
      <c r="P227" s="52">
        <f t="shared" si="49"/>
        <v>0</v>
      </c>
    </row>
    <row r="228" ht="25.5">
      <c r="A228" s="35" t="s">
        <v>439</v>
      </c>
      <c r="B228" s="25" t="s">
        <v>440</v>
      </c>
      <c r="C228" s="26" t="s">
        <v>19</v>
      </c>
      <c r="D228" s="26">
        <v>593.15999999999997</v>
      </c>
      <c r="E228" s="26">
        <v>0</v>
      </c>
      <c r="F228" s="26">
        <v>0</v>
      </c>
      <c r="G228" s="50">
        <f t="shared" ref="G228:G291" si="64">E228+F228</f>
        <v>0</v>
      </c>
      <c r="H228" s="50">
        <f t="shared" ref="H228:H291" si="65">IF(G228="",D228-0,D228-G228)</f>
        <v>593.15999999999997</v>
      </c>
      <c r="I228" s="28">
        <v>29.57</v>
      </c>
      <c r="J228" s="28">
        <f t="shared" si="55"/>
        <v>17539.740000000002</v>
      </c>
      <c r="K228" s="28">
        <f t="shared" si="55"/>
        <v>0</v>
      </c>
      <c r="L228" s="28">
        <f t="shared" si="55"/>
        <v>0</v>
      </c>
      <c r="M228" s="28">
        <f t="shared" si="55"/>
        <v>0</v>
      </c>
      <c r="N228" s="28">
        <f t="shared" si="63"/>
        <v>17539.740000000002</v>
      </c>
      <c r="O228" s="51">
        <f t="shared" si="62"/>
        <v>0</v>
      </c>
      <c r="P228" s="52">
        <f t="shared" ref="P228:P291" si="66">IF(M228="",0/J228,M228/J228)</f>
        <v>0</v>
      </c>
    </row>
    <row r="229">
      <c r="A229" s="33" t="s">
        <v>441</v>
      </c>
      <c r="B229" s="34" t="s">
        <v>442</v>
      </c>
      <c r="C229" s="17"/>
      <c r="D229" s="17"/>
      <c r="E229" s="17"/>
      <c r="F229" s="17"/>
      <c r="G229" s="54"/>
      <c r="H229" s="17"/>
      <c r="I229" s="19"/>
      <c r="J229" s="19">
        <f>SUM(J230:J231)</f>
        <v>17994.080000000002</v>
      </c>
      <c r="K229" s="19">
        <f>SUM(K230:K231)</f>
        <v>0</v>
      </c>
      <c r="L229" s="19">
        <f>SUM(L230:L231)</f>
        <v>0</v>
      </c>
      <c r="M229" s="19">
        <f>SUM(M230:M231)</f>
        <v>0</v>
      </c>
      <c r="N229" s="19">
        <f>SUM(N230:N231)</f>
        <v>17994.080000000002</v>
      </c>
      <c r="O229" s="45">
        <f>SUM(M229/J229)</f>
        <v>0</v>
      </c>
      <c r="P229" s="46">
        <f t="shared" si="66"/>
        <v>0</v>
      </c>
    </row>
    <row r="230">
      <c r="A230" s="35" t="s">
        <v>443</v>
      </c>
      <c r="B230" s="25" t="s">
        <v>444</v>
      </c>
      <c r="C230" s="26" t="s">
        <v>19</v>
      </c>
      <c r="D230" s="26">
        <v>442.55000000000001</v>
      </c>
      <c r="E230" s="26">
        <v>0</v>
      </c>
      <c r="F230" s="26">
        <v>0</v>
      </c>
      <c r="G230" s="50">
        <f t="shared" si="64"/>
        <v>0</v>
      </c>
      <c r="H230" s="50">
        <f t="shared" si="65"/>
        <v>442.55000000000001</v>
      </c>
      <c r="I230" s="28">
        <v>23.440000000000001</v>
      </c>
      <c r="J230" s="28">
        <f t="shared" si="55"/>
        <v>10373.370000000001</v>
      </c>
      <c r="K230" s="28">
        <f t="shared" si="55"/>
        <v>0</v>
      </c>
      <c r="L230" s="28">
        <f t="shared" si="55"/>
        <v>0</v>
      </c>
      <c r="M230" s="28">
        <f t="shared" si="55"/>
        <v>0</v>
      </c>
      <c r="N230" s="28">
        <f t="shared" si="63"/>
        <v>10373.370000000001</v>
      </c>
      <c r="O230" s="51">
        <f t="shared" ref="O230:O231" si="67">IF(L230="",0/J230,L230/J230)</f>
        <v>0</v>
      </c>
      <c r="P230" s="52">
        <f t="shared" si="66"/>
        <v>0</v>
      </c>
    </row>
    <row r="231">
      <c r="A231" s="35" t="s">
        <v>445</v>
      </c>
      <c r="B231" s="25" t="s">
        <v>446</v>
      </c>
      <c r="C231" s="26" t="s">
        <v>19</v>
      </c>
      <c r="D231" s="26">
        <v>442.55000000000001</v>
      </c>
      <c r="E231" s="26">
        <v>0</v>
      </c>
      <c r="F231" s="26">
        <v>0</v>
      </c>
      <c r="G231" s="50">
        <f t="shared" si="64"/>
        <v>0</v>
      </c>
      <c r="H231" s="50">
        <f t="shared" si="65"/>
        <v>442.55000000000001</v>
      </c>
      <c r="I231" s="28">
        <v>17.219999999999999</v>
      </c>
      <c r="J231" s="28">
        <f t="shared" si="55"/>
        <v>7620.71</v>
      </c>
      <c r="K231" s="28">
        <f t="shared" si="55"/>
        <v>0</v>
      </c>
      <c r="L231" s="28">
        <f t="shared" si="55"/>
        <v>0</v>
      </c>
      <c r="M231" s="28">
        <f t="shared" si="55"/>
        <v>0</v>
      </c>
      <c r="N231" s="28">
        <f t="shared" si="63"/>
        <v>7620.71</v>
      </c>
      <c r="O231" s="51">
        <f t="shared" si="67"/>
        <v>0</v>
      </c>
      <c r="P231" s="52">
        <f t="shared" si="66"/>
        <v>0</v>
      </c>
    </row>
    <row r="232">
      <c r="A232" s="33" t="s">
        <v>447</v>
      </c>
      <c r="B232" s="34" t="s">
        <v>448</v>
      </c>
      <c r="C232" s="17"/>
      <c r="D232" s="17"/>
      <c r="E232" s="17"/>
      <c r="F232" s="17"/>
      <c r="G232" s="54"/>
      <c r="H232" s="17"/>
      <c r="I232" s="19"/>
      <c r="J232" s="19"/>
      <c r="K232" s="19"/>
      <c r="L232" s="19"/>
      <c r="M232" s="19"/>
      <c r="N232" s="19"/>
      <c r="O232" s="45"/>
      <c r="P232" s="46"/>
    </row>
    <row r="233">
      <c r="A233" s="33" t="s">
        <v>449</v>
      </c>
      <c r="B233" s="34" t="s">
        <v>188</v>
      </c>
      <c r="C233" s="17"/>
      <c r="D233" s="17"/>
      <c r="E233" s="17"/>
      <c r="F233" s="17"/>
      <c r="G233" s="54"/>
      <c r="H233" s="17"/>
      <c r="I233" s="19"/>
      <c r="J233" s="19">
        <f>SUM(J234:J234)</f>
        <v>22277.369999999999</v>
      </c>
      <c r="K233" s="19">
        <f>SUM(K234:K234)</f>
        <v>0</v>
      </c>
      <c r="L233" s="19">
        <f>SUM(L234:L234)</f>
        <v>0</v>
      </c>
      <c r="M233" s="19">
        <f>SUM(M234:M234)</f>
        <v>0</v>
      </c>
      <c r="N233" s="19">
        <f>SUM(N234:N234)</f>
        <v>22277.369999999999</v>
      </c>
      <c r="O233" s="45">
        <f>SUM(M233/J233)</f>
        <v>0</v>
      </c>
      <c r="P233" s="46">
        <f t="shared" si="66"/>
        <v>0</v>
      </c>
    </row>
    <row r="234" ht="25.5">
      <c r="A234" s="35" t="s">
        <v>450</v>
      </c>
      <c r="B234" s="25" t="s">
        <v>451</v>
      </c>
      <c r="C234" s="26" t="s">
        <v>19</v>
      </c>
      <c r="D234" s="26">
        <v>1285.48</v>
      </c>
      <c r="E234" s="26">
        <v>0</v>
      </c>
      <c r="F234" s="26">
        <v>0</v>
      </c>
      <c r="G234" s="50">
        <f t="shared" si="64"/>
        <v>0</v>
      </c>
      <c r="H234" s="50">
        <f t="shared" si="65"/>
        <v>1285.48</v>
      </c>
      <c r="I234" s="28">
        <v>17.329999999999998</v>
      </c>
      <c r="J234" s="28">
        <f t="shared" si="55"/>
        <v>22277.369999999999</v>
      </c>
      <c r="K234" s="28">
        <f t="shared" si="55"/>
        <v>0</v>
      </c>
      <c r="L234" s="28">
        <f t="shared" si="55"/>
        <v>0</v>
      </c>
      <c r="M234" s="28">
        <f t="shared" si="55"/>
        <v>0</v>
      </c>
      <c r="N234" s="28">
        <f t="shared" si="63"/>
        <v>22277.369999999999</v>
      </c>
      <c r="O234" s="51">
        <f>IF(L234="",0/J234,L234/J234)</f>
        <v>0</v>
      </c>
      <c r="P234" s="52">
        <f t="shared" si="66"/>
        <v>0</v>
      </c>
    </row>
    <row r="235">
      <c r="A235" s="33" t="s">
        <v>452</v>
      </c>
      <c r="B235" s="34" t="s">
        <v>377</v>
      </c>
      <c r="C235" s="17"/>
      <c r="D235" s="17"/>
      <c r="E235" s="17"/>
      <c r="F235" s="17"/>
      <c r="G235" s="54"/>
      <c r="H235" s="17"/>
      <c r="I235" s="19"/>
      <c r="J235" s="19">
        <f>SUM(J236:J237)</f>
        <v>3292.5200000000004</v>
      </c>
      <c r="K235" s="19">
        <f t="shared" ref="K235:N235" si="68">SUM(K236:K237)</f>
        <v>0</v>
      </c>
      <c r="L235" s="19">
        <f t="shared" si="68"/>
        <v>0</v>
      </c>
      <c r="M235" s="19">
        <f t="shared" si="68"/>
        <v>0</v>
      </c>
      <c r="N235" s="19">
        <f t="shared" si="68"/>
        <v>3292.5200000000004</v>
      </c>
      <c r="O235" s="45">
        <f>SUM(M235/J235)</f>
        <v>0</v>
      </c>
      <c r="P235" s="46">
        <f t="shared" si="66"/>
        <v>0</v>
      </c>
    </row>
    <row r="236" ht="25.5">
      <c r="A236" s="35" t="s">
        <v>453</v>
      </c>
      <c r="B236" s="25" t="s">
        <v>454</v>
      </c>
      <c r="C236" s="26" t="s">
        <v>19</v>
      </c>
      <c r="D236" s="26">
        <v>98.049999999999997</v>
      </c>
      <c r="E236" s="26">
        <v>0</v>
      </c>
      <c r="F236" s="26">
        <v>0</v>
      </c>
      <c r="G236" s="50">
        <f t="shared" si="64"/>
        <v>0</v>
      </c>
      <c r="H236" s="50">
        <f t="shared" si="65"/>
        <v>98.049999999999997</v>
      </c>
      <c r="I236" s="28">
        <v>19.039999999999999</v>
      </c>
      <c r="J236" s="28">
        <f t="shared" si="55"/>
        <v>1866.8700000000001</v>
      </c>
      <c r="K236" s="28">
        <f t="shared" si="55"/>
        <v>0</v>
      </c>
      <c r="L236" s="28">
        <f t="shared" si="55"/>
        <v>0</v>
      </c>
      <c r="M236" s="28">
        <f t="shared" si="55"/>
        <v>0</v>
      </c>
      <c r="N236" s="28">
        <f t="shared" si="63"/>
        <v>1866.8700000000001</v>
      </c>
      <c r="O236" s="51">
        <f t="shared" ref="O236:O237" si="69">IF(L236="",0/J236,L236/J236)</f>
        <v>0</v>
      </c>
      <c r="P236" s="52">
        <f t="shared" si="66"/>
        <v>0</v>
      </c>
    </row>
    <row r="237">
      <c r="A237" s="35" t="s">
        <v>455</v>
      </c>
      <c r="B237" s="25" t="s">
        <v>456</v>
      </c>
      <c r="C237" s="26" t="s">
        <v>19</v>
      </c>
      <c r="D237" s="26">
        <v>98.049999999999997</v>
      </c>
      <c r="E237" s="26">
        <v>0</v>
      </c>
      <c r="F237" s="26">
        <v>0</v>
      </c>
      <c r="G237" s="50">
        <f t="shared" si="64"/>
        <v>0</v>
      </c>
      <c r="H237" s="50">
        <f t="shared" si="65"/>
        <v>98.049999999999997</v>
      </c>
      <c r="I237" s="28">
        <v>14.539999999999999</v>
      </c>
      <c r="J237" s="28">
        <f t="shared" si="55"/>
        <v>1425.6500000000001</v>
      </c>
      <c r="K237" s="28">
        <f t="shared" si="55"/>
        <v>0</v>
      </c>
      <c r="L237" s="28">
        <f t="shared" si="55"/>
        <v>0</v>
      </c>
      <c r="M237" s="28">
        <f t="shared" si="55"/>
        <v>0</v>
      </c>
      <c r="N237" s="28">
        <f t="shared" si="63"/>
        <v>1425.6500000000001</v>
      </c>
      <c r="O237" s="51">
        <f t="shared" si="69"/>
        <v>0</v>
      </c>
      <c r="P237" s="52">
        <f t="shared" si="66"/>
        <v>0</v>
      </c>
    </row>
    <row r="238">
      <c r="A238" s="33" t="s">
        <v>457</v>
      </c>
      <c r="B238" s="34" t="s">
        <v>458</v>
      </c>
      <c r="C238" s="17"/>
      <c r="D238" s="17"/>
      <c r="E238" s="17"/>
      <c r="F238" s="17"/>
      <c r="G238" s="54"/>
      <c r="H238" s="17"/>
      <c r="I238" s="19"/>
      <c r="J238" s="19"/>
      <c r="K238" s="19"/>
      <c r="L238" s="19"/>
      <c r="M238" s="19"/>
      <c r="N238" s="19"/>
      <c r="O238" s="45"/>
      <c r="P238" s="46"/>
    </row>
    <row r="239">
      <c r="A239" s="33" t="s">
        <v>459</v>
      </c>
      <c r="B239" s="34" t="s">
        <v>460</v>
      </c>
      <c r="C239" s="17"/>
      <c r="D239" s="17"/>
      <c r="E239" s="17"/>
      <c r="F239" s="17"/>
      <c r="G239" s="54"/>
      <c r="H239" s="17"/>
      <c r="I239" s="19"/>
      <c r="J239" s="19">
        <f>SUM(J240:J281)</f>
        <v>30760.470000000001</v>
      </c>
      <c r="K239" s="19">
        <f t="shared" ref="K239:N239" si="70">SUM(K240:K281)</f>
        <v>0</v>
      </c>
      <c r="L239" s="19">
        <f t="shared" si="70"/>
        <v>0</v>
      </c>
      <c r="M239" s="19">
        <f t="shared" si="70"/>
        <v>0</v>
      </c>
      <c r="N239" s="19">
        <f t="shared" si="70"/>
        <v>30760.470000000001</v>
      </c>
      <c r="O239" s="45">
        <f>SUM(M239/J239)</f>
        <v>0</v>
      </c>
      <c r="P239" s="46">
        <f t="shared" si="66"/>
        <v>0</v>
      </c>
    </row>
    <row r="240" ht="13.5" customHeight="1">
      <c r="A240" s="35" t="s">
        <v>461</v>
      </c>
      <c r="B240" s="25" t="s">
        <v>462</v>
      </c>
      <c r="C240" s="26" t="s">
        <v>43</v>
      </c>
      <c r="D240" s="26">
        <v>27.600000000000001</v>
      </c>
      <c r="E240" s="26">
        <v>0</v>
      </c>
      <c r="F240" s="26">
        <v>0</v>
      </c>
      <c r="G240" s="50">
        <f t="shared" si="64"/>
        <v>0</v>
      </c>
      <c r="H240" s="50">
        <f t="shared" si="65"/>
        <v>27.600000000000001</v>
      </c>
      <c r="I240" s="28">
        <v>11.41</v>
      </c>
      <c r="J240" s="28">
        <f t="shared" si="55"/>
        <v>314.92000000000002</v>
      </c>
      <c r="K240" s="28">
        <f t="shared" si="55"/>
        <v>0</v>
      </c>
      <c r="L240" s="28">
        <f t="shared" si="55"/>
        <v>0</v>
      </c>
      <c r="M240" s="28">
        <f t="shared" si="55"/>
        <v>0</v>
      </c>
      <c r="N240" s="28">
        <f t="shared" si="63"/>
        <v>314.92000000000002</v>
      </c>
      <c r="O240" s="51">
        <f t="shared" ref="O240:O281" si="71">IF(L240="",0/J240,L240/J240)</f>
        <v>0</v>
      </c>
      <c r="P240" s="52">
        <f t="shared" si="66"/>
        <v>0</v>
      </c>
    </row>
    <row r="241" ht="17.25" customHeight="1">
      <c r="A241" s="35" t="s">
        <v>463</v>
      </c>
      <c r="B241" s="25" t="s">
        <v>464</v>
      </c>
      <c r="C241" s="26" t="s">
        <v>43</v>
      </c>
      <c r="D241" s="26">
        <v>166.90000000000001</v>
      </c>
      <c r="E241" s="26">
        <v>0</v>
      </c>
      <c r="F241" s="26">
        <v>0</v>
      </c>
      <c r="G241" s="50">
        <f t="shared" si="64"/>
        <v>0</v>
      </c>
      <c r="H241" s="50">
        <f t="shared" si="65"/>
        <v>166.90000000000001</v>
      </c>
      <c r="I241" s="28">
        <v>25.43</v>
      </c>
      <c r="J241" s="28">
        <f t="shared" si="55"/>
        <v>4244.2700000000004</v>
      </c>
      <c r="K241" s="28">
        <f t="shared" si="55"/>
        <v>0</v>
      </c>
      <c r="L241" s="28">
        <f t="shared" si="55"/>
        <v>0</v>
      </c>
      <c r="M241" s="28">
        <f t="shared" si="55"/>
        <v>0</v>
      </c>
      <c r="N241" s="28">
        <f t="shared" si="63"/>
        <v>4244.2700000000004</v>
      </c>
      <c r="O241" s="51">
        <f t="shared" si="71"/>
        <v>0</v>
      </c>
      <c r="P241" s="52">
        <f t="shared" si="66"/>
        <v>0</v>
      </c>
    </row>
    <row r="242" ht="16.5" customHeight="1">
      <c r="A242" s="35" t="s">
        <v>465</v>
      </c>
      <c r="B242" s="25" t="s">
        <v>466</v>
      </c>
      <c r="C242" s="26" t="s">
        <v>43</v>
      </c>
      <c r="D242" s="26">
        <v>81.049999999999997</v>
      </c>
      <c r="E242" s="26">
        <v>0</v>
      </c>
      <c r="F242" s="26">
        <v>0</v>
      </c>
      <c r="G242" s="50">
        <f t="shared" si="64"/>
        <v>0</v>
      </c>
      <c r="H242" s="50">
        <f t="shared" si="65"/>
        <v>81.049999999999997</v>
      </c>
      <c r="I242" s="28">
        <v>30.809999999999999</v>
      </c>
      <c r="J242" s="28">
        <f t="shared" si="55"/>
        <v>2497.1500000000001</v>
      </c>
      <c r="K242" s="28">
        <f t="shared" si="55"/>
        <v>0</v>
      </c>
      <c r="L242" s="28">
        <f t="shared" si="55"/>
        <v>0</v>
      </c>
      <c r="M242" s="28">
        <f t="shared" si="55"/>
        <v>0</v>
      </c>
      <c r="N242" s="28">
        <f t="shared" si="63"/>
        <v>2497.1500000000001</v>
      </c>
      <c r="O242" s="51">
        <f t="shared" si="71"/>
        <v>0</v>
      </c>
      <c r="P242" s="52">
        <f t="shared" si="66"/>
        <v>0</v>
      </c>
    </row>
    <row r="243">
      <c r="A243" s="35" t="s">
        <v>467</v>
      </c>
      <c r="B243" s="25" t="s">
        <v>468</v>
      </c>
      <c r="C243" s="26" t="s">
        <v>43</v>
      </c>
      <c r="D243" s="26">
        <v>11</v>
      </c>
      <c r="E243" s="26">
        <v>0</v>
      </c>
      <c r="F243" s="26">
        <v>0</v>
      </c>
      <c r="G243" s="50">
        <f t="shared" si="64"/>
        <v>0</v>
      </c>
      <c r="H243" s="50">
        <f t="shared" si="65"/>
        <v>11</v>
      </c>
      <c r="I243" s="28">
        <v>28.579999999999998</v>
      </c>
      <c r="J243" s="28">
        <f t="shared" si="55"/>
        <v>314.38</v>
      </c>
      <c r="K243" s="28">
        <f t="shared" si="55"/>
        <v>0</v>
      </c>
      <c r="L243" s="28">
        <f t="shared" si="55"/>
        <v>0</v>
      </c>
      <c r="M243" s="28">
        <f t="shared" si="55"/>
        <v>0</v>
      </c>
      <c r="N243" s="28">
        <f t="shared" si="63"/>
        <v>314.38</v>
      </c>
      <c r="O243" s="51">
        <f t="shared" si="71"/>
        <v>0</v>
      </c>
      <c r="P243" s="52">
        <f t="shared" si="66"/>
        <v>0</v>
      </c>
    </row>
    <row r="244">
      <c r="A244" s="35" t="s">
        <v>469</v>
      </c>
      <c r="B244" s="25" t="s">
        <v>470</v>
      </c>
      <c r="C244" s="26" t="s">
        <v>43</v>
      </c>
      <c r="D244" s="26">
        <v>134.59999999999999</v>
      </c>
      <c r="E244" s="26">
        <v>0</v>
      </c>
      <c r="F244" s="26">
        <v>0</v>
      </c>
      <c r="G244" s="50">
        <f t="shared" si="64"/>
        <v>0</v>
      </c>
      <c r="H244" s="50">
        <f t="shared" si="65"/>
        <v>134.59999999999999</v>
      </c>
      <c r="I244" s="28">
        <v>46.43</v>
      </c>
      <c r="J244" s="28">
        <f t="shared" si="55"/>
        <v>6249.4800000000005</v>
      </c>
      <c r="K244" s="28">
        <f t="shared" si="55"/>
        <v>0</v>
      </c>
      <c r="L244" s="28">
        <f t="shared" si="55"/>
        <v>0</v>
      </c>
      <c r="M244" s="28">
        <f t="shared" si="55"/>
        <v>0</v>
      </c>
      <c r="N244" s="28">
        <f t="shared" si="63"/>
        <v>6249.4800000000005</v>
      </c>
      <c r="O244" s="51">
        <f t="shared" si="71"/>
        <v>0</v>
      </c>
      <c r="P244" s="52">
        <f t="shared" si="66"/>
        <v>0</v>
      </c>
    </row>
    <row r="245">
      <c r="A245" s="35" t="s">
        <v>471</v>
      </c>
      <c r="B245" s="25" t="s">
        <v>472</v>
      </c>
      <c r="C245" s="26" t="s">
        <v>43</v>
      </c>
      <c r="D245" s="26">
        <v>54.549999999999997</v>
      </c>
      <c r="E245" s="26">
        <v>0</v>
      </c>
      <c r="F245" s="26">
        <v>0</v>
      </c>
      <c r="G245" s="50">
        <f t="shared" si="64"/>
        <v>0</v>
      </c>
      <c r="H245" s="50">
        <f t="shared" si="65"/>
        <v>54.549999999999997</v>
      </c>
      <c r="I245" s="28">
        <v>63.890000000000001</v>
      </c>
      <c r="J245" s="28">
        <f t="shared" si="55"/>
        <v>3485.2000000000003</v>
      </c>
      <c r="K245" s="28">
        <f t="shared" si="55"/>
        <v>0</v>
      </c>
      <c r="L245" s="28">
        <f t="shared" si="55"/>
        <v>0</v>
      </c>
      <c r="M245" s="28">
        <f t="shared" si="55"/>
        <v>0</v>
      </c>
      <c r="N245" s="28">
        <f t="shared" si="63"/>
        <v>3485.2000000000003</v>
      </c>
      <c r="O245" s="51">
        <f t="shared" si="71"/>
        <v>0</v>
      </c>
      <c r="P245" s="52">
        <f t="shared" si="66"/>
        <v>0</v>
      </c>
    </row>
    <row r="246" ht="25.5">
      <c r="A246" s="35" t="s">
        <v>473</v>
      </c>
      <c r="B246" s="25" t="s">
        <v>474</v>
      </c>
      <c r="C246" s="26" t="s">
        <v>25</v>
      </c>
      <c r="D246" s="26">
        <v>3</v>
      </c>
      <c r="E246" s="26">
        <v>0</v>
      </c>
      <c r="F246" s="26">
        <v>0</v>
      </c>
      <c r="G246" s="50">
        <f t="shared" si="64"/>
        <v>0</v>
      </c>
      <c r="H246" s="50">
        <f t="shared" si="65"/>
        <v>3</v>
      </c>
      <c r="I246" s="28">
        <v>48.869999999999997</v>
      </c>
      <c r="J246" s="28">
        <f t="shared" si="55"/>
        <v>146.61000000000001</v>
      </c>
      <c r="K246" s="28">
        <f t="shared" si="55"/>
        <v>0</v>
      </c>
      <c r="L246" s="28">
        <f t="shared" si="55"/>
        <v>0</v>
      </c>
      <c r="M246" s="28">
        <f t="shared" si="55"/>
        <v>0</v>
      </c>
      <c r="N246" s="28">
        <f t="shared" si="63"/>
        <v>146.61000000000001</v>
      </c>
      <c r="O246" s="51">
        <f t="shared" si="71"/>
        <v>0</v>
      </c>
      <c r="P246" s="52">
        <f t="shared" si="66"/>
        <v>0</v>
      </c>
    </row>
    <row r="247" ht="25.5">
      <c r="A247" s="35" t="s">
        <v>475</v>
      </c>
      <c r="B247" s="25" t="s">
        <v>476</v>
      </c>
      <c r="C247" s="26" t="s">
        <v>25</v>
      </c>
      <c r="D247" s="26">
        <v>6</v>
      </c>
      <c r="E247" s="26">
        <v>0</v>
      </c>
      <c r="F247" s="26">
        <v>0</v>
      </c>
      <c r="G247" s="50">
        <f t="shared" si="64"/>
        <v>0</v>
      </c>
      <c r="H247" s="50">
        <f t="shared" si="65"/>
        <v>6</v>
      </c>
      <c r="I247" s="28">
        <v>237.30000000000001</v>
      </c>
      <c r="J247" s="28">
        <f t="shared" si="55"/>
        <v>1423.8</v>
      </c>
      <c r="K247" s="28">
        <f t="shared" si="55"/>
        <v>0</v>
      </c>
      <c r="L247" s="28">
        <f t="shared" si="55"/>
        <v>0</v>
      </c>
      <c r="M247" s="28">
        <f t="shared" si="55"/>
        <v>0</v>
      </c>
      <c r="N247" s="28">
        <f t="shared" si="63"/>
        <v>1423.8</v>
      </c>
      <c r="O247" s="51">
        <f t="shared" si="71"/>
        <v>0</v>
      </c>
      <c r="P247" s="52">
        <f t="shared" si="66"/>
        <v>0</v>
      </c>
    </row>
    <row r="248" ht="25.5">
      <c r="A248" s="35" t="s">
        <v>477</v>
      </c>
      <c r="B248" s="25" t="s">
        <v>478</v>
      </c>
      <c r="C248" s="26" t="s">
        <v>25</v>
      </c>
      <c r="D248" s="26">
        <v>2</v>
      </c>
      <c r="E248" s="26">
        <v>0</v>
      </c>
      <c r="F248" s="26">
        <v>0</v>
      </c>
      <c r="G248" s="50">
        <f t="shared" si="64"/>
        <v>0</v>
      </c>
      <c r="H248" s="50">
        <f t="shared" si="65"/>
        <v>2</v>
      </c>
      <c r="I248" s="28">
        <v>328.13999999999999</v>
      </c>
      <c r="J248" s="28">
        <f t="shared" ref="J248:N311" si="72">ROUND(D248*$I248,2)</f>
        <v>656.27999999999997</v>
      </c>
      <c r="K248" s="28">
        <f t="shared" si="72"/>
        <v>0</v>
      </c>
      <c r="L248" s="28">
        <f t="shared" si="72"/>
        <v>0</v>
      </c>
      <c r="M248" s="28">
        <f t="shared" si="72"/>
        <v>0</v>
      </c>
      <c r="N248" s="28">
        <f t="shared" si="72"/>
        <v>656.27999999999997</v>
      </c>
      <c r="O248" s="51">
        <f t="shared" si="71"/>
        <v>0</v>
      </c>
      <c r="P248" s="52">
        <f t="shared" si="66"/>
        <v>0</v>
      </c>
    </row>
    <row r="249" ht="25.5">
      <c r="A249" s="35" t="s">
        <v>479</v>
      </c>
      <c r="B249" s="25" t="s">
        <v>480</v>
      </c>
      <c r="C249" s="26" t="s">
        <v>25</v>
      </c>
      <c r="D249" s="26">
        <v>4</v>
      </c>
      <c r="E249" s="26">
        <v>0</v>
      </c>
      <c r="F249" s="26">
        <v>0</v>
      </c>
      <c r="G249" s="50">
        <f t="shared" si="64"/>
        <v>0</v>
      </c>
      <c r="H249" s="50">
        <f t="shared" si="65"/>
        <v>4</v>
      </c>
      <c r="I249" s="28">
        <v>6.1500000000000004</v>
      </c>
      <c r="J249" s="28">
        <f t="shared" si="72"/>
        <v>24.600000000000001</v>
      </c>
      <c r="K249" s="28">
        <f t="shared" si="72"/>
        <v>0</v>
      </c>
      <c r="L249" s="28">
        <f t="shared" si="72"/>
        <v>0</v>
      </c>
      <c r="M249" s="28">
        <f t="shared" si="72"/>
        <v>0</v>
      </c>
      <c r="N249" s="28">
        <f t="shared" si="72"/>
        <v>24.600000000000001</v>
      </c>
      <c r="O249" s="51">
        <f t="shared" si="71"/>
        <v>0</v>
      </c>
      <c r="P249" s="52">
        <f t="shared" si="66"/>
        <v>0</v>
      </c>
    </row>
    <row r="250" ht="25.5">
      <c r="A250" s="35" t="s">
        <v>481</v>
      </c>
      <c r="B250" s="25" t="s">
        <v>482</v>
      </c>
      <c r="C250" s="26" t="s">
        <v>25</v>
      </c>
      <c r="D250" s="26">
        <v>72</v>
      </c>
      <c r="E250" s="26">
        <v>0</v>
      </c>
      <c r="F250" s="26">
        <v>0</v>
      </c>
      <c r="G250" s="50">
        <f t="shared" si="64"/>
        <v>0</v>
      </c>
      <c r="H250" s="50">
        <f t="shared" si="65"/>
        <v>72</v>
      </c>
      <c r="I250" s="28">
        <v>7.1799999999999997</v>
      </c>
      <c r="J250" s="28">
        <f t="shared" si="72"/>
        <v>516.96000000000004</v>
      </c>
      <c r="K250" s="28">
        <f t="shared" si="72"/>
        <v>0</v>
      </c>
      <c r="L250" s="28">
        <f t="shared" si="72"/>
        <v>0</v>
      </c>
      <c r="M250" s="28">
        <f t="shared" si="72"/>
        <v>0</v>
      </c>
      <c r="N250" s="28">
        <f t="shared" si="72"/>
        <v>516.96000000000004</v>
      </c>
      <c r="O250" s="51">
        <f t="shared" si="71"/>
        <v>0</v>
      </c>
      <c r="P250" s="52">
        <f t="shared" si="66"/>
        <v>0</v>
      </c>
    </row>
    <row r="251" ht="25.5">
      <c r="A251" s="35" t="s">
        <v>483</v>
      </c>
      <c r="B251" s="25" t="s">
        <v>484</v>
      </c>
      <c r="C251" s="26" t="s">
        <v>25</v>
      </c>
      <c r="D251" s="26">
        <v>40</v>
      </c>
      <c r="E251" s="26">
        <v>0</v>
      </c>
      <c r="F251" s="26">
        <v>0</v>
      </c>
      <c r="G251" s="50">
        <f t="shared" si="64"/>
        <v>0</v>
      </c>
      <c r="H251" s="50">
        <f t="shared" si="65"/>
        <v>40</v>
      </c>
      <c r="I251" s="28">
        <v>17.949999999999999</v>
      </c>
      <c r="J251" s="28">
        <f t="shared" si="72"/>
        <v>718</v>
      </c>
      <c r="K251" s="28">
        <f t="shared" si="72"/>
        <v>0</v>
      </c>
      <c r="L251" s="28">
        <f t="shared" si="72"/>
        <v>0</v>
      </c>
      <c r="M251" s="28">
        <f t="shared" si="72"/>
        <v>0</v>
      </c>
      <c r="N251" s="28">
        <f t="shared" si="72"/>
        <v>718</v>
      </c>
      <c r="O251" s="51">
        <f t="shared" si="71"/>
        <v>0</v>
      </c>
      <c r="P251" s="52">
        <f t="shared" si="66"/>
        <v>0</v>
      </c>
    </row>
    <row r="252" ht="25.5">
      <c r="A252" s="35" t="s">
        <v>485</v>
      </c>
      <c r="B252" s="25" t="s">
        <v>486</v>
      </c>
      <c r="C252" s="26" t="s">
        <v>25</v>
      </c>
      <c r="D252" s="26">
        <v>6</v>
      </c>
      <c r="E252" s="26">
        <v>0</v>
      </c>
      <c r="F252" s="26">
        <v>0</v>
      </c>
      <c r="G252" s="50">
        <f t="shared" si="64"/>
        <v>0</v>
      </c>
      <c r="H252" s="50">
        <f t="shared" si="65"/>
        <v>6</v>
      </c>
      <c r="I252" s="28">
        <v>30.460000000000001</v>
      </c>
      <c r="J252" s="28">
        <f t="shared" si="72"/>
        <v>182.75999999999999</v>
      </c>
      <c r="K252" s="28">
        <f t="shared" si="72"/>
        <v>0</v>
      </c>
      <c r="L252" s="28">
        <f t="shared" si="72"/>
        <v>0</v>
      </c>
      <c r="M252" s="28">
        <f t="shared" si="72"/>
        <v>0</v>
      </c>
      <c r="N252" s="28">
        <f t="shared" si="72"/>
        <v>182.75999999999999</v>
      </c>
      <c r="O252" s="51">
        <f t="shared" si="71"/>
        <v>0</v>
      </c>
      <c r="P252" s="52">
        <f t="shared" si="66"/>
        <v>0</v>
      </c>
    </row>
    <row r="253" ht="25.5">
      <c r="A253" s="35" t="s">
        <v>487</v>
      </c>
      <c r="B253" s="25" t="s">
        <v>488</v>
      </c>
      <c r="C253" s="26" t="s">
        <v>25</v>
      </c>
      <c r="D253" s="26">
        <v>2</v>
      </c>
      <c r="E253" s="26">
        <v>0</v>
      </c>
      <c r="F253" s="26">
        <v>0</v>
      </c>
      <c r="G253" s="50">
        <f t="shared" si="64"/>
        <v>0</v>
      </c>
      <c r="H253" s="50">
        <f t="shared" si="65"/>
        <v>2</v>
      </c>
      <c r="I253" s="28">
        <v>40.530000000000001</v>
      </c>
      <c r="J253" s="28">
        <f t="shared" si="72"/>
        <v>81.060000000000002</v>
      </c>
      <c r="K253" s="28">
        <f t="shared" si="72"/>
        <v>0</v>
      </c>
      <c r="L253" s="28">
        <f t="shared" si="72"/>
        <v>0</v>
      </c>
      <c r="M253" s="28">
        <f t="shared" si="72"/>
        <v>0</v>
      </c>
      <c r="N253" s="28">
        <f t="shared" si="72"/>
        <v>81.060000000000002</v>
      </c>
      <c r="O253" s="51">
        <f t="shared" si="71"/>
        <v>0</v>
      </c>
      <c r="P253" s="52">
        <f t="shared" si="66"/>
        <v>0</v>
      </c>
    </row>
    <row r="254" ht="25.5">
      <c r="A254" s="35" t="s">
        <v>489</v>
      </c>
      <c r="B254" s="25" t="s">
        <v>490</v>
      </c>
      <c r="C254" s="26" t="s">
        <v>25</v>
      </c>
      <c r="D254" s="26">
        <v>6</v>
      </c>
      <c r="E254" s="26">
        <v>0</v>
      </c>
      <c r="F254" s="26">
        <v>0</v>
      </c>
      <c r="G254" s="50">
        <f t="shared" si="64"/>
        <v>0</v>
      </c>
      <c r="H254" s="50">
        <f t="shared" si="65"/>
        <v>6</v>
      </c>
      <c r="I254" s="28">
        <v>20.760000000000002</v>
      </c>
      <c r="J254" s="28">
        <f t="shared" si="72"/>
        <v>124.56</v>
      </c>
      <c r="K254" s="28">
        <f t="shared" si="72"/>
        <v>0</v>
      </c>
      <c r="L254" s="28">
        <f t="shared" si="72"/>
        <v>0</v>
      </c>
      <c r="M254" s="28">
        <f t="shared" si="72"/>
        <v>0</v>
      </c>
      <c r="N254" s="28">
        <f t="shared" si="72"/>
        <v>124.56</v>
      </c>
      <c r="O254" s="51">
        <f t="shared" si="71"/>
        <v>0</v>
      </c>
      <c r="P254" s="52">
        <f t="shared" si="66"/>
        <v>0</v>
      </c>
    </row>
    <row r="255" ht="25.5">
      <c r="A255" s="35" t="s">
        <v>491</v>
      </c>
      <c r="B255" s="25" t="s">
        <v>492</v>
      </c>
      <c r="C255" s="26" t="s">
        <v>25</v>
      </c>
      <c r="D255" s="26">
        <v>2</v>
      </c>
      <c r="E255" s="26">
        <v>0</v>
      </c>
      <c r="F255" s="26">
        <v>0</v>
      </c>
      <c r="G255" s="50">
        <f t="shared" si="64"/>
        <v>0</v>
      </c>
      <c r="H255" s="50">
        <f t="shared" si="65"/>
        <v>2</v>
      </c>
      <c r="I255" s="28">
        <v>15.4</v>
      </c>
      <c r="J255" s="28">
        <f t="shared" si="72"/>
        <v>30.800000000000001</v>
      </c>
      <c r="K255" s="28">
        <f t="shared" si="72"/>
        <v>0</v>
      </c>
      <c r="L255" s="28">
        <f t="shared" si="72"/>
        <v>0</v>
      </c>
      <c r="M255" s="28">
        <f t="shared" si="72"/>
        <v>0</v>
      </c>
      <c r="N255" s="28">
        <f t="shared" si="72"/>
        <v>30.800000000000001</v>
      </c>
      <c r="O255" s="51">
        <f t="shared" si="71"/>
        <v>0</v>
      </c>
      <c r="P255" s="52">
        <f t="shared" si="66"/>
        <v>0</v>
      </c>
    </row>
    <row r="256" ht="25.5">
      <c r="A256" s="35" t="s">
        <v>493</v>
      </c>
      <c r="B256" s="25" t="s">
        <v>494</v>
      </c>
      <c r="C256" s="26" t="s">
        <v>25</v>
      </c>
      <c r="D256" s="26">
        <v>4</v>
      </c>
      <c r="E256" s="26">
        <v>0</v>
      </c>
      <c r="F256" s="26">
        <v>0</v>
      </c>
      <c r="G256" s="50">
        <f t="shared" si="64"/>
        <v>0</v>
      </c>
      <c r="H256" s="50">
        <f t="shared" si="65"/>
        <v>4</v>
      </c>
      <c r="I256" s="28">
        <v>15.4</v>
      </c>
      <c r="J256" s="28">
        <f t="shared" si="72"/>
        <v>61.600000000000001</v>
      </c>
      <c r="K256" s="28">
        <f t="shared" si="72"/>
        <v>0</v>
      </c>
      <c r="L256" s="28">
        <f t="shared" si="72"/>
        <v>0</v>
      </c>
      <c r="M256" s="28">
        <f t="shared" si="72"/>
        <v>0</v>
      </c>
      <c r="N256" s="28">
        <f t="shared" si="72"/>
        <v>61.600000000000001</v>
      </c>
      <c r="O256" s="51">
        <f t="shared" si="71"/>
        <v>0</v>
      </c>
      <c r="P256" s="52">
        <f t="shared" si="66"/>
        <v>0</v>
      </c>
    </row>
    <row r="257" ht="25.5">
      <c r="A257" s="35" t="s">
        <v>495</v>
      </c>
      <c r="B257" s="25" t="s">
        <v>496</v>
      </c>
      <c r="C257" s="26" t="s">
        <v>25</v>
      </c>
      <c r="D257" s="26">
        <v>30</v>
      </c>
      <c r="E257" s="26">
        <v>0</v>
      </c>
      <c r="F257" s="26">
        <v>0</v>
      </c>
      <c r="G257" s="50">
        <f t="shared" si="64"/>
        <v>0</v>
      </c>
      <c r="H257" s="50">
        <f t="shared" si="65"/>
        <v>30</v>
      </c>
      <c r="I257" s="28">
        <v>15.07</v>
      </c>
      <c r="J257" s="28">
        <f t="shared" si="72"/>
        <v>452.10000000000002</v>
      </c>
      <c r="K257" s="28">
        <f t="shared" si="72"/>
        <v>0</v>
      </c>
      <c r="L257" s="28">
        <f t="shared" si="72"/>
        <v>0</v>
      </c>
      <c r="M257" s="28">
        <f t="shared" si="72"/>
        <v>0</v>
      </c>
      <c r="N257" s="28">
        <f t="shared" si="72"/>
        <v>452.10000000000002</v>
      </c>
      <c r="O257" s="51">
        <f t="shared" si="71"/>
        <v>0</v>
      </c>
      <c r="P257" s="52">
        <f t="shared" si="66"/>
        <v>0</v>
      </c>
    </row>
    <row r="258" ht="25.5">
      <c r="A258" s="35" t="s">
        <v>497</v>
      </c>
      <c r="B258" s="25" t="s">
        <v>498</v>
      </c>
      <c r="C258" s="26" t="s">
        <v>25</v>
      </c>
      <c r="D258" s="26">
        <v>1</v>
      </c>
      <c r="E258" s="26">
        <v>0</v>
      </c>
      <c r="F258" s="26">
        <v>0</v>
      </c>
      <c r="G258" s="50">
        <f t="shared" si="64"/>
        <v>0</v>
      </c>
      <c r="H258" s="50">
        <f t="shared" si="65"/>
        <v>1</v>
      </c>
      <c r="I258" s="28">
        <v>19.719999999999999</v>
      </c>
      <c r="J258" s="28">
        <f t="shared" si="72"/>
        <v>19.719999999999999</v>
      </c>
      <c r="K258" s="28">
        <f t="shared" si="72"/>
        <v>0</v>
      </c>
      <c r="L258" s="28">
        <f t="shared" si="72"/>
        <v>0</v>
      </c>
      <c r="M258" s="28">
        <f t="shared" si="72"/>
        <v>0</v>
      </c>
      <c r="N258" s="28">
        <f t="shared" si="72"/>
        <v>19.719999999999999</v>
      </c>
      <c r="O258" s="51">
        <f t="shared" si="71"/>
        <v>0</v>
      </c>
      <c r="P258" s="52">
        <f t="shared" si="66"/>
        <v>0</v>
      </c>
    </row>
    <row r="259" ht="25.5">
      <c r="A259" s="35" t="s">
        <v>499</v>
      </c>
      <c r="B259" s="25" t="s">
        <v>500</v>
      </c>
      <c r="C259" s="26" t="s">
        <v>25</v>
      </c>
      <c r="D259" s="26">
        <v>5</v>
      </c>
      <c r="E259" s="26">
        <v>0</v>
      </c>
      <c r="F259" s="26">
        <v>0</v>
      </c>
      <c r="G259" s="50">
        <f t="shared" si="64"/>
        <v>0</v>
      </c>
      <c r="H259" s="50">
        <f t="shared" si="65"/>
        <v>5</v>
      </c>
      <c r="I259" s="28">
        <v>28.940000000000001</v>
      </c>
      <c r="J259" s="28">
        <f t="shared" si="72"/>
        <v>144.70000000000002</v>
      </c>
      <c r="K259" s="28">
        <f t="shared" si="72"/>
        <v>0</v>
      </c>
      <c r="L259" s="28">
        <f t="shared" si="72"/>
        <v>0</v>
      </c>
      <c r="M259" s="28">
        <f t="shared" si="72"/>
        <v>0</v>
      </c>
      <c r="N259" s="28">
        <f t="shared" si="72"/>
        <v>144.70000000000002</v>
      </c>
      <c r="O259" s="51">
        <f t="shared" si="71"/>
        <v>0</v>
      </c>
      <c r="P259" s="52">
        <f t="shared" si="66"/>
        <v>0</v>
      </c>
    </row>
    <row r="260" ht="15.75" customHeight="1">
      <c r="A260" s="35" t="s">
        <v>501</v>
      </c>
      <c r="B260" s="25" t="s">
        <v>502</v>
      </c>
      <c r="C260" s="26" t="s">
        <v>25</v>
      </c>
      <c r="D260" s="26">
        <v>3</v>
      </c>
      <c r="E260" s="26">
        <v>0</v>
      </c>
      <c r="F260" s="26">
        <v>0</v>
      </c>
      <c r="G260" s="50">
        <f t="shared" si="64"/>
        <v>0</v>
      </c>
      <c r="H260" s="50">
        <f t="shared" si="65"/>
        <v>3</v>
      </c>
      <c r="I260" s="28">
        <v>6.5700000000000003</v>
      </c>
      <c r="J260" s="28">
        <f t="shared" si="72"/>
        <v>19.710000000000001</v>
      </c>
      <c r="K260" s="28">
        <f t="shared" si="72"/>
        <v>0</v>
      </c>
      <c r="L260" s="28">
        <f t="shared" si="72"/>
        <v>0</v>
      </c>
      <c r="M260" s="28">
        <f t="shared" si="72"/>
        <v>0</v>
      </c>
      <c r="N260" s="28">
        <f t="shared" si="72"/>
        <v>19.710000000000001</v>
      </c>
      <c r="O260" s="51">
        <f t="shared" si="71"/>
        <v>0</v>
      </c>
      <c r="P260" s="52">
        <f t="shared" si="66"/>
        <v>0</v>
      </c>
    </row>
    <row r="261" ht="16.5" customHeight="1">
      <c r="A261" s="35" t="s">
        <v>503</v>
      </c>
      <c r="B261" s="25" t="s">
        <v>504</v>
      </c>
      <c r="C261" s="26" t="s">
        <v>25</v>
      </c>
      <c r="D261" s="26">
        <v>2</v>
      </c>
      <c r="E261" s="26">
        <v>0</v>
      </c>
      <c r="F261" s="26">
        <v>0</v>
      </c>
      <c r="G261" s="50">
        <f t="shared" si="64"/>
        <v>0</v>
      </c>
      <c r="H261" s="50">
        <f t="shared" si="65"/>
        <v>2</v>
      </c>
      <c r="I261" s="28">
        <v>17.460000000000001</v>
      </c>
      <c r="J261" s="28">
        <f t="shared" si="72"/>
        <v>34.920000000000002</v>
      </c>
      <c r="K261" s="28">
        <f t="shared" si="72"/>
        <v>0</v>
      </c>
      <c r="L261" s="28">
        <f t="shared" si="72"/>
        <v>0</v>
      </c>
      <c r="M261" s="28">
        <f t="shared" si="72"/>
        <v>0</v>
      </c>
      <c r="N261" s="28">
        <f t="shared" si="72"/>
        <v>34.920000000000002</v>
      </c>
      <c r="O261" s="51">
        <f t="shared" si="71"/>
        <v>0</v>
      </c>
      <c r="P261" s="52">
        <f t="shared" si="66"/>
        <v>0</v>
      </c>
    </row>
    <row r="262" ht="16.5" customHeight="1">
      <c r="A262" s="35" t="s">
        <v>505</v>
      </c>
      <c r="B262" s="25" t="s">
        <v>506</v>
      </c>
      <c r="C262" s="26" t="s">
        <v>25</v>
      </c>
      <c r="D262" s="26">
        <v>8</v>
      </c>
      <c r="E262" s="26">
        <v>0</v>
      </c>
      <c r="F262" s="26">
        <v>0</v>
      </c>
      <c r="G262" s="50">
        <f t="shared" si="64"/>
        <v>0</v>
      </c>
      <c r="H262" s="50">
        <f t="shared" si="65"/>
        <v>8</v>
      </c>
      <c r="I262" s="28">
        <v>80.780000000000001</v>
      </c>
      <c r="J262" s="28">
        <f t="shared" si="72"/>
        <v>646.24000000000001</v>
      </c>
      <c r="K262" s="28">
        <f t="shared" si="72"/>
        <v>0</v>
      </c>
      <c r="L262" s="28">
        <f t="shared" si="72"/>
        <v>0</v>
      </c>
      <c r="M262" s="28">
        <f t="shared" si="72"/>
        <v>0</v>
      </c>
      <c r="N262" s="28">
        <f t="shared" si="72"/>
        <v>646.24000000000001</v>
      </c>
      <c r="O262" s="51">
        <f t="shared" si="71"/>
        <v>0</v>
      </c>
      <c r="P262" s="52">
        <f t="shared" si="66"/>
        <v>0</v>
      </c>
    </row>
    <row r="263" ht="15.75" customHeight="1">
      <c r="A263" s="35" t="s">
        <v>507</v>
      </c>
      <c r="B263" s="25" t="s">
        <v>508</v>
      </c>
      <c r="C263" s="26" t="s">
        <v>25</v>
      </c>
      <c r="D263" s="26">
        <v>2</v>
      </c>
      <c r="E263" s="26">
        <v>0</v>
      </c>
      <c r="F263" s="26">
        <v>0</v>
      </c>
      <c r="G263" s="50">
        <f t="shared" si="64"/>
        <v>0</v>
      </c>
      <c r="H263" s="50">
        <f t="shared" si="65"/>
        <v>2</v>
      </c>
      <c r="I263" s="28">
        <v>98.689999999999998</v>
      </c>
      <c r="J263" s="28">
        <f t="shared" si="72"/>
        <v>197.38</v>
      </c>
      <c r="K263" s="28">
        <f t="shared" si="72"/>
        <v>0</v>
      </c>
      <c r="L263" s="28">
        <f t="shared" si="72"/>
        <v>0</v>
      </c>
      <c r="M263" s="28">
        <f t="shared" si="72"/>
        <v>0</v>
      </c>
      <c r="N263" s="28">
        <f t="shared" si="72"/>
        <v>197.38</v>
      </c>
      <c r="O263" s="51">
        <f t="shared" si="71"/>
        <v>0</v>
      </c>
      <c r="P263" s="52">
        <f t="shared" si="66"/>
        <v>0</v>
      </c>
    </row>
    <row r="264" ht="25.5">
      <c r="A264" s="35" t="s">
        <v>509</v>
      </c>
      <c r="B264" s="25" t="s">
        <v>510</v>
      </c>
      <c r="C264" s="26" t="s">
        <v>25</v>
      </c>
      <c r="D264" s="26">
        <v>4</v>
      </c>
      <c r="E264" s="26">
        <v>0</v>
      </c>
      <c r="F264" s="26">
        <v>0</v>
      </c>
      <c r="G264" s="50">
        <f t="shared" si="64"/>
        <v>0</v>
      </c>
      <c r="H264" s="50">
        <f t="shared" si="65"/>
        <v>4</v>
      </c>
      <c r="I264" s="28">
        <v>8.6799999999999997</v>
      </c>
      <c r="J264" s="28">
        <f t="shared" si="72"/>
        <v>34.719999999999999</v>
      </c>
      <c r="K264" s="28">
        <f t="shared" si="72"/>
        <v>0</v>
      </c>
      <c r="L264" s="28">
        <f t="shared" si="72"/>
        <v>0</v>
      </c>
      <c r="M264" s="28">
        <f t="shared" si="72"/>
        <v>0</v>
      </c>
      <c r="N264" s="28">
        <f t="shared" si="72"/>
        <v>34.719999999999999</v>
      </c>
      <c r="O264" s="51">
        <f t="shared" si="71"/>
        <v>0</v>
      </c>
      <c r="P264" s="52">
        <f t="shared" si="66"/>
        <v>0</v>
      </c>
    </row>
    <row r="265" ht="25.5">
      <c r="A265" s="35" t="s">
        <v>511</v>
      </c>
      <c r="B265" s="25" t="s">
        <v>510</v>
      </c>
      <c r="C265" s="26" t="s">
        <v>25</v>
      </c>
      <c r="D265" s="26">
        <v>4</v>
      </c>
      <c r="E265" s="26">
        <v>0</v>
      </c>
      <c r="F265" s="26">
        <v>0</v>
      </c>
      <c r="G265" s="50">
        <f t="shared" si="64"/>
        <v>0</v>
      </c>
      <c r="H265" s="50">
        <f t="shared" si="65"/>
        <v>4</v>
      </c>
      <c r="I265" s="28">
        <v>8.6799999999999997</v>
      </c>
      <c r="J265" s="28">
        <f t="shared" si="72"/>
        <v>34.719999999999999</v>
      </c>
      <c r="K265" s="28">
        <f t="shared" si="72"/>
        <v>0</v>
      </c>
      <c r="L265" s="28">
        <f t="shared" si="72"/>
        <v>0</v>
      </c>
      <c r="M265" s="28">
        <f t="shared" si="72"/>
        <v>0</v>
      </c>
      <c r="N265" s="28">
        <f t="shared" si="72"/>
        <v>34.719999999999999</v>
      </c>
      <c r="O265" s="51">
        <f t="shared" si="71"/>
        <v>0</v>
      </c>
      <c r="P265" s="52">
        <f t="shared" si="66"/>
        <v>0</v>
      </c>
    </row>
    <row r="266" ht="16.5" customHeight="1">
      <c r="A266" s="35" t="s">
        <v>512</v>
      </c>
      <c r="B266" s="25" t="s">
        <v>513</v>
      </c>
      <c r="C266" s="26" t="s">
        <v>25</v>
      </c>
      <c r="D266" s="26">
        <v>28</v>
      </c>
      <c r="E266" s="26">
        <v>0</v>
      </c>
      <c r="F266" s="26">
        <v>0</v>
      </c>
      <c r="G266" s="50">
        <f t="shared" si="64"/>
        <v>0</v>
      </c>
      <c r="H266" s="50">
        <f t="shared" si="65"/>
        <v>28</v>
      </c>
      <c r="I266" s="28">
        <v>14.99</v>
      </c>
      <c r="J266" s="28">
        <f t="shared" si="72"/>
        <v>419.72000000000003</v>
      </c>
      <c r="K266" s="28">
        <f t="shared" si="72"/>
        <v>0</v>
      </c>
      <c r="L266" s="28">
        <f t="shared" si="72"/>
        <v>0</v>
      </c>
      <c r="M266" s="28">
        <f t="shared" si="72"/>
        <v>0</v>
      </c>
      <c r="N266" s="28">
        <f t="shared" si="72"/>
        <v>419.72000000000003</v>
      </c>
      <c r="O266" s="51">
        <f t="shared" si="71"/>
        <v>0</v>
      </c>
      <c r="P266" s="52">
        <f t="shared" si="66"/>
        <v>0</v>
      </c>
    </row>
    <row r="267" ht="15" customHeight="1">
      <c r="A267" s="35" t="s">
        <v>514</v>
      </c>
      <c r="B267" s="25" t="s">
        <v>515</v>
      </c>
      <c r="C267" s="26" t="s">
        <v>25</v>
      </c>
      <c r="D267" s="26">
        <v>4</v>
      </c>
      <c r="E267" s="26">
        <v>0</v>
      </c>
      <c r="F267" s="26">
        <v>0</v>
      </c>
      <c r="G267" s="50">
        <f t="shared" si="64"/>
        <v>0</v>
      </c>
      <c r="H267" s="50">
        <f t="shared" si="65"/>
        <v>4</v>
      </c>
      <c r="I267" s="28">
        <v>41.009999999999998</v>
      </c>
      <c r="J267" s="28">
        <f t="shared" si="72"/>
        <v>164.03999999999999</v>
      </c>
      <c r="K267" s="28">
        <f t="shared" si="72"/>
        <v>0</v>
      </c>
      <c r="L267" s="28">
        <f t="shared" si="72"/>
        <v>0</v>
      </c>
      <c r="M267" s="28">
        <f t="shared" si="72"/>
        <v>0</v>
      </c>
      <c r="N267" s="28">
        <f t="shared" si="72"/>
        <v>164.03999999999999</v>
      </c>
      <c r="O267" s="51">
        <f t="shared" si="71"/>
        <v>0</v>
      </c>
      <c r="P267" s="52">
        <f t="shared" si="66"/>
        <v>0</v>
      </c>
    </row>
    <row r="268" ht="25.5">
      <c r="A268" s="35" t="s">
        <v>516</v>
      </c>
      <c r="B268" s="25" t="s">
        <v>517</v>
      </c>
      <c r="C268" s="26" t="s">
        <v>25</v>
      </c>
      <c r="D268" s="26">
        <v>26</v>
      </c>
      <c r="E268" s="26">
        <v>0</v>
      </c>
      <c r="F268" s="26">
        <v>0</v>
      </c>
      <c r="G268" s="50">
        <f t="shared" si="64"/>
        <v>0</v>
      </c>
      <c r="H268" s="50">
        <f t="shared" si="65"/>
        <v>26</v>
      </c>
      <c r="I268" s="28">
        <v>106.79000000000001</v>
      </c>
      <c r="J268" s="28">
        <f t="shared" si="72"/>
        <v>2776.54</v>
      </c>
      <c r="K268" s="28">
        <f t="shared" si="72"/>
        <v>0</v>
      </c>
      <c r="L268" s="28">
        <f t="shared" si="72"/>
        <v>0</v>
      </c>
      <c r="M268" s="28">
        <f t="shared" si="72"/>
        <v>0</v>
      </c>
      <c r="N268" s="28">
        <f t="shared" ref="N268:N311" si="73">ROUND(H268*$I268,2)</f>
        <v>2776.54</v>
      </c>
      <c r="O268" s="51">
        <f t="shared" si="71"/>
        <v>0</v>
      </c>
      <c r="P268" s="52">
        <f t="shared" si="66"/>
        <v>0</v>
      </c>
    </row>
    <row r="269" ht="25.5">
      <c r="A269" s="35" t="s">
        <v>518</v>
      </c>
      <c r="B269" s="25" t="s">
        <v>519</v>
      </c>
      <c r="C269" s="26" t="s">
        <v>25</v>
      </c>
      <c r="D269" s="26">
        <v>6</v>
      </c>
      <c r="E269" s="26">
        <v>0</v>
      </c>
      <c r="F269" s="26">
        <v>0</v>
      </c>
      <c r="G269" s="50">
        <f t="shared" si="64"/>
        <v>0</v>
      </c>
      <c r="H269" s="50">
        <f t="shared" si="65"/>
        <v>6</v>
      </c>
      <c r="I269" s="28">
        <v>136.93000000000001</v>
      </c>
      <c r="J269" s="28">
        <f t="shared" si="72"/>
        <v>821.58000000000004</v>
      </c>
      <c r="K269" s="28">
        <f t="shared" si="72"/>
        <v>0</v>
      </c>
      <c r="L269" s="28">
        <f t="shared" si="72"/>
        <v>0</v>
      </c>
      <c r="M269" s="28">
        <f t="shared" si="72"/>
        <v>0</v>
      </c>
      <c r="N269" s="28">
        <f t="shared" si="73"/>
        <v>821.58000000000004</v>
      </c>
      <c r="O269" s="51">
        <f t="shared" si="71"/>
        <v>0</v>
      </c>
      <c r="P269" s="52">
        <f t="shared" si="66"/>
        <v>0</v>
      </c>
    </row>
    <row r="270" ht="25.5">
      <c r="A270" s="35" t="s">
        <v>520</v>
      </c>
      <c r="B270" s="25" t="s">
        <v>521</v>
      </c>
      <c r="C270" s="26" t="s">
        <v>25</v>
      </c>
      <c r="D270" s="26">
        <v>47</v>
      </c>
      <c r="E270" s="26">
        <v>0</v>
      </c>
      <c r="F270" s="26">
        <v>0</v>
      </c>
      <c r="G270" s="50">
        <f t="shared" si="64"/>
        <v>0</v>
      </c>
      <c r="H270" s="50">
        <f t="shared" si="65"/>
        <v>47</v>
      </c>
      <c r="I270" s="28">
        <v>13.609999999999999</v>
      </c>
      <c r="J270" s="28">
        <f t="shared" si="72"/>
        <v>639.66999999999996</v>
      </c>
      <c r="K270" s="28">
        <f t="shared" si="72"/>
        <v>0</v>
      </c>
      <c r="L270" s="28">
        <f t="shared" si="72"/>
        <v>0</v>
      </c>
      <c r="M270" s="28">
        <f t="shared" si="72"/>
        <v>0</v>
      </c>
      <c r="N270" s="28">
        <f t="shared" si="73"/>
        <v>639.66999999999996</v>
      </c>
      <c r="O270" s="51">
        <f t="shared" si="71"/>
        <v>0</v>
      </c>
      <c r="P270" s="52">
        <f t="shared" si="66"/>
        <v>0</v>
      </c>
    </row>
    <row r="271" ht="25.5">
      <c r="A271" s="35" t="s">
        <v>522</v>
      </c>
      <c r="B271" s="25" t="s">
        <v>521</v>
      </c>
      <c r="C271" s="26" t="s">
        <v>25</v>
      </c>
      <c r="D271" s="26">
        <v>12</v>
      </c>
      <c r="E271" s="26">
        <v>0</v>
      </c>
      <c r="F271" s="26">
        <v>0</v>
      </c>
      <c r="G271" s="50">
        <f t="shared" si="64"/>
        <v>0</v>
      </c>
      <c r="H271" s="50">
        <f t="shared" si="65"/>
        <v>12</v>
      </c>
      <c r="I271" s="28">
        <v>13.609999999999999</v>
      </c>
      <c r="J271" s="28">
        <f t="shared" si="72"/>
        <v>163.31999999999999</v>
      </c>
      <c r="K271" s="28">
        <f t="shared" si="72"/>
        <v>0</v>
      </c>
      <c r="L271" s="28">
        <f t="shared" si="72"/>
        <v>0</v>
      </c>
      <c r="M271" s="28">
        <f t="shared" si="72"/>
        <v>0</v>
      </c>
      <c r="N271" s="28">
        <f t="shared" si="73"/>
        <v>163.31999999999999</v>
      </c>
      <c r="O271" s="51">
        <f t="shared" si="71"/>
        <v>0</v>
      </c>
      <c r="P271" s="52">
        <f t="shared" si="66"/>
        <v>0</v>
      </c>
    </row>
    <row r="272">
      <c r="A272" s="35" t="s">
        <v>523</v>
      </c>
      <c r="B272" s="25" t="s">
        <v>524</v>
      </c>
      <c r="C272" s="26" t="s">
        <v>25</v>
      </c>
      <c r="D272" s="26">
        <v>17</v>
      </c>
      <c r="E272" s="26">
        <v>0</v>
      </c>
      <c r="F272" s="26">
        <v>0</v>
      </c>
      <c r="G272" s="50">
        <f t="shared" si="64"/>
        <v>0</v>
      </c>
      <c r="H272" s="50">
        <f t="shared" si="65"/>
        <v>17</v>
      </c>
      <c r="I272" s="28">
        <v>14.23</v>
      </c>
      <c r="J272" s="28">
        <f t="shared" si="72"/>
        <v>241.91</v>
      </c>
      <c r="K272" s="28">
        <f t="shared" si="72"/>
        <v>0</v>
      </c>
      <c r="L272" s="28">
        <f t="shared" si="72"/>
        <v>0</v>
      </c>
      <c r="M272" s="28">
        <f t="shared" si="72"/>
        <v>0</v>
      </c>
      <c r="N272" s="28">
        <f t="shared" si="73"/>
        <v>241.91</v>
      </c>
      <c r="O272" s="51">
        <f t="shared" si="71"/>
        <v>0</v>
      </c>
      <c r="P272" s="52">
        <f t="shared" si="66"/>
        <v>0</v>
      </c>
    </row>
    <row r="273">
      <c r="A273" s="35" t="s">
        <v>525</v>
      </c>
      <c r="B273" s="25" t="s">
        <v>526</v>
      </c>
      <c r="C273" s="26" t="s">
        <v>25</v>
      </c>
      <c r="D273" s="26">
        <v>14</v>
      </c>
      <c r="E273" s="26">
        <v>0</v>
      </c>
      <c r="F273" s="26">
        <v>0</v>
      </c>
      <c r="G273" s="50">
        <f t="shared" si="64"/>
        <v>0</v>
      </c>
      <c r="H273" s="50">
        <f t="shared" si="65"/>
        <v>14</v>
      </c>
      <c r="I273" s="28">
        <v>23.440000000000001</v>
      </c>
      <c r="J273" s="28">
        <f t="shared" si="72"/>
        <v>328.16000000000003</v>
      </c>
      <c r="K273" s="28">
        <f t="shared" si="72"/>
        <v>0</v>
      </c>
      <c r="L273" s="28">
        <f t="shared" si="72"/>
        <v>0</v>
      </c>
      <c r="M273" s="28">
        <f t="shared" si="72"/>
        <v>0</v>
      </c>
      <c r="N273" s="28">
        <f t="shared" si="73"/>
        <v>328.16000000000003</v>
      </c>
      <c r="O273" s="51">
        <f t="shared" si="71"/>
        <v>0</v>
      </c>
      <c r="P273" s="52">
        <f t="shared" si="66"/>
        <v>0</v>
      </c>
    </row>
    <row r="274">
      <c r="A274" s="35" t="s">
        <v>527</v>
      </c>
      <c r="B274" s="25" t="s">
        <v>528</v>
      </c>
      <c r="C274" s="26" t="s">
        <v>25</v>
      </c>
      <c r="D274" s="26">
        <v>7</v>
      </c>
      <c r="E274" s="26">
        <v>0</v>
      </c>
      <c r="F274" s="26">
        <v>0</v>
      </c>
      <c r="G274" s="50">
        <f t="shared" si="64"/>
        <v>0</v>
      </c>
      <c r="H274" s="50">
        <f t="shared" si="65"/>
        <v>7</v>
      </c>
      <c r="I274" s="28">
        <v>79.489999999999995</v>
      </c>
      <c r="J274" s="28">
        <f t="shared" si="72"/>
        <v>556.43000000000006</v>
      </c>
      <c r="K274" s="28">
        <f t="shared" si="72"/>
        <v>0</v>
      </c>
      <c r="L274" s="28">
        <f t="shared" si="72"/>
        <v>0</v>
      </c>
      <c r="M274" s="28">
        <f t="shared" si="72"/>
        <v>0</v>
      </c>
      <c r="N274" s="28">
        <f t="shared" si="73"/>
        <v>556.43000000000006</v>
      </c>
      <c r="O274" s="51">
        <f t="shared" si="71"/>
        <v>0</v>
      </c>
      <c r="P274" s="52">
        <f t="shared" si="66"/>
        <v>0</v>
      </c>
    </row>
    <row r="275">
      <c r="A275" s="35" t="s">
        <v>529</v>
      </c>
      <c r="B275" s="25" t="s">
        <v>530</v>
      </c>
      <c r="C275" s="26" t="s">
        <v>25</v>
      </c>
      <c r="D275" s="26">
        <v>4</v>
      </c>
      <c r="E275" s="26">
        <v>0</v>
      </c>
      <c r="F275" s="26">
        <v>0</v>
      </c>
      <c r="G275" s="50">
        <f t="shared" si="64"/>
        <v>0</v>
      </c>
      <c r="H275" s="50">
        <f t="shared" si="65"/>
        <v>4</v>
      </c>
      <c r="I275" s="28">
        <v>103.92</v>
      </c>
      <c r="J275" s="28">
        <f t="shared" si="72"/>
        <v>415.68000000000001</v>
      </c>
      <c r="K275" s="28">
        <f t="shared" si="72"/>
        <v>0</v>
      </c>
      <c r="L275" s="28">
        <f t="shared" si="72"/>
        <v>0</v>
      </c>
      <c r="M275" s="28">
        <f t="shared" si="72"/>
        <v>0</v>
      </c>
      <c r="N275" s="28">
        <f t="shared" si="73"/>
        <v>415.68000000000001</v>
      </c>
      <c r="O275" s="51">
        <f t="shared" si="71"/>
        <v>0</v>
      </c>
      <c r="P275" s="52">
        <f t="shared" si="66"/>
        <v>0</v>
      </c>
    </row>
    <row r="276" ht="25.5">
      <c r="A276" s="35" t="s">
        <v>531</v>
      </c>
      <c r="B276" s="25" t="s">
        <v>532</v>
      </c>
      <c r="C276" s="26" t="s">
        <v>25</v>
      </c>
      <c r="D276" s="26">
        <v>10</v>
      </c>
      <c r="E276" s="26">
        <v>0</v>
      </c>
      <c r="F276" s="26">
        <v>0</v>
      </c>
      <c r="G276" s="50">
        <f t="shared" si="64"/>
        <v>0</v>
      </c>
      <c r="H276" s="50">
        <f t="shared" si="65"/>
        <v>10</v>
      </c>
      <c r="I276" s="28">
        <v>20.530000000000001</v>
      </c>
      <c r="J276" s="28">
        <f t="shared" si="72"/>
        <v>205.30000000000001</v>
      </c>
      <c r="K276" s="28">
        <f t="shared" si="72"/>
        <v>0</v>
      </c>
      <c r="L276" s="28">
        <f t="shared" si="72"/>
        <v>0</v>
      </c>
      <c r="M276" s="28">
        <f t="shared" si="72"/>
        <v>0</v>
      </c>
      <c r="N276" s="28">
        <f t="shared" si="73"/>
        <v>205.30000000000001</v>
      </c>
      <c r="O276" s="51">
        <f t="shared" si="71"/>
        <v>0</v>
      </c>
      <c r="P276" s="52">
        <f t="shared" si="66"/>
        <v>0</v>
      </c>
    </row>
    <row r="277" ht="25.5">
      <c r="A277" s="35" t="s">
        <v>533</v>
      </c>
      <c r="B277" s="25" t="s">
        <v>534</v>
      </c>
      <c r="C277" s="26" t="s">
        <v>25</v>
      </c>
      <c r="D277" s="26">
        <v>2</v>
      </c>
      <c r="E277" s="26">
        <v>0</v>
      </c>
      <c r="F277" s="26">
        <v>0</v>
      </c>
      <c r="G277" s="50">
        <f t="shared" si="64"/>
        <v>0</v>
      </c>
      <c r="H277" s="50">
        <f t="shared" si="65"/>
        <v>2</v>
      </c>
      <c r="I277" s="28">
        <v>60.469999999999999</v>
      </c>
      <c r="J277" s="28">
        <f t="shared" si="72"/>
        <v>120.94</v>
      </c>
      <c r="K277" s="28">
        <f t="shared" si="72"/>
        <v>0</v>
      </c>
      <c r="L277" s="28">
        <f t="shared" si="72"/>
        <v>0</v>
      </c>
      <c r="M277" s="28">
        <f t="shared" si="72"/>
        <v>0</v>
      </c>
      <c r="N277" s="28">
        <f t="shared" si="73"/>
        <v>120.94</v>
      </c>
      <c r="O277" s="51">
        <f t="shared" si="71"/>
        <v>0</v>
      </c>
      <c r="P277" s="52">
        <f t="shared" si="66"/>
        <v>0</v>
      </c>
    </row>
    <row r="278" ht="25.5">
      <c r="A278" s="35" t="s">
        <v>535</v>
      </c>
      <c r="B278" s="25" t="s">
        <v>534</v>
      </c>
      <c r="C278" s="26" t="s">
        <v>25</v>
      </c>
      <c r="D278" s="26">
        <v>13</v>
      </c>
      <c r="E278" s="26">
        <v>0</v>
      </c>
      <c r="F278" s="26">
        <v>0</v>
      </c>
      <c r="G278" s="50">
        <f t="shared" si="64"/>
        <v>0</v>
      </c>
      <c r="H278" s="50">
        <f t="shared" si="65"/>
        <v>13</v>
      </c>
      <c r="I278" s="28">
        <v>60.469999999999999</v>
      </c>
      <c r="J278" s="28">
        <f t="shared" si="72"/>
        <v>786.11000000000001</v>
      </c>
      <c r="K278" s="28">
        <f t="shared" si="72"/>
        <v>0</v>
      </c>
      <c r="L278" s="28">
        <f t="shared" si="72"/>
        <v>0</v>
      </c>
      <c r="M278" s="28">
        <f t="shared" si="72"/>
        <v>0</v>
      </c>
      <c r="N278" s="28">
        <f t="shared" si="73"/>
        <v>786.11000000000001</v>
      </c>
      <c r="O278" s="51">
        <f t="shared" si="71"/>
        <v>0</v>
      </c>
      <c r="P278" s="52">
        <f t="shared" si="66"/>
        <v>0</v>
      </c>
    </row>
    <row r="279" ht="25.5">
      <c r="A279" s="35" t="s">
        <v>536</v>
      </c>
      <c r="B279" s="25" t="s">
        <v>537</v>
      </c>
      <c r="C279" s="26" t="s">
        <v>25</v>
      </c>
      <c r="D279" s="26">
        <v>3</v>
      </c>
      <c r="E279" s="26">
        <v>0</v>
      </c>
      <c r="F279" s="26">
        <v>0</v>
      </c>
      <c r="G279" s="50">
        <f t="shared" si="64"/>
        <v>0</v>
      </c>
      <c r="H279" s="50">
        <f t="shared" si="65"/>
        <v>3</v>
      </c>
      <c r="I279" s="28">
        <v>30.239999999999998</v>
      </c>
      <c r="J279" s="28">
        <f t="shared" si="72"/>
        <v>90.719999999999999</v>
      </c>
      <c r="K279" s="28">
        <f t="shared" si="72"/>
        <v>0</v>
      </c>
      <c r="L279" s="28">
        <f t="shared" si="72"/>
        <v>0</v>
      </c>
      <c r="M279" s="28">
        <f t="shared" si="72"/>
        <v>0</v>
      </c>
      <c r="N279" s="28">
        <f t="shared" si="73"/>
        <v>90.719999999999999</v>
      </c>
      <c r="O279" s="51">
        <f t="shared" si="71"/>
        <v>0</v>
      </c>
      <c r="P279" s="52">
        <f t="shared" si="66"/>
        <v>0</v>
      </c>
    </row>
    <row r="280" ht="25.5">
      <c r="A280" s="35" t="s">
        <v>538</v>
      </c>
      <c r="B280" s="25" t="s">
        <v>539</v>
      </c>
      <c r="C280" s="26" t="s">
        <v>25</v>
      </c>
      <c r="D280" s="26">
        <v>8</v>
      </c>
      <c r="E280" s="26">
        <v>0</v>
      </c>
      <c r="F280" s="26">
        <v>0</v>
      </c>
      <c r="G280" s="50">
        <f t="shared" si="64"/>
        <v>0</v>
      </c>
      <c r="H280" s="50">
        <f t="shared" si="65"/>
        <v>8</v>
      </c>
      <c r="I280" s="28">
        <v>22.920000000000002</v>
      </c>
      <c r="J280" s="28">
        <f t="shared" si="72"/>
        <v>183.36000000000001</v>
      </c>
      <c r="K280" s="28">
        <f t="shared" si="72"/>
        <v>0</v>
      </c>
      <c r="L280" s="28">
        <f t="shared" si="72"/>
        <v>0</v>
      </c>
      <c r="M280" s="28">
        <f t="shared" si="72"/>
        <v>0</v>
      </c>
      <c r="N280" s="28">
        <f t="shared" si="73"/>
        <v>183.36000000000001</v>
      </c>
      <c r="O280" s="51">
        <f t="shared" si="71"/>
        <v>0</v>
      </c>
      <c r="P280" s="52">
        <f t="shared" si="66"/>
        <v>0</v>
      </c>
    </row>
    <row r="281" ht="25.5">
      <c r="A281" s="35" t="s">
        <v>540</v>
      </c>
      <c r="B281" s="25" t="s">
        <v>541</v>
      </c>
      <c r="C281" s="26" t="s">
        <v>25</v>
      </c>
      <c r="D281" s="26">
        <v>9</v>
      </c>
      <c r="E281" s="26">
        <v>0</v>
      </c>
      <c r="F281" s="26">
        <v>0</v>
      </c>
      <c r="G281" s="50">
        <f t="shared" si="64"/>
        <v>0</v>
      </c>
      <c r="H281" s="50">
        <f t="shared" si="65"/>
        <v>9</v>
      </c>
      <c r="I281" s="28">
        <v>21.149999999999999</v>
      </c>
      <c r="J281" s="28">
        <f t="shared" si="72"/>
        <v>190.34999999999999</v>
      </c>
      <c r="K281" s="28">
        <f t="shared" si="72"/>
        <v>0</v>
      </c>
      <c r="L281" s="28">
        <f t="shared" si="72"/>
        <v>0</v>
      </c>
      <c r="M281" s="28">
        <f t="shared" si="72"/>
        <v>0</v>
      </c>
      <c r="N281" s="28">
        <f t="shared" si="73"/>
        <v>190.34999999999999</v>
      </c>
      <c r="O281" s="51">
        <f t="shared" si="71"/>
        <v>0</v>
      </c>
      <c r="P281" s="52">
        <f t="shared" si="66"/>
        <v>0</v>
      </c>
    </row>
    <row r="282">
      <c r="A282" s="33" t="s">
        <v>542</v>
      </c>
      <c r="B282" s="34" t="s">
        <v>543</v>
      </c>
      <c r="C282" s="17"/>
      <c r="D282" s="17"/>
      <c r="E282" s="17"/>
      <c r="F282" s="17"/>
      <c r="G282" s="54"/>
      <c r="H282" s="17"/>
      <c r="I282" s="19"/>
      <c r="J282" s="19">
        <f>SUM(J283:J288)</f>
        <v>6545.1000000000004</v>
      </c>
      <c r="K282" s="19">
        <f t="shared" ref="K282:N282" si="74">SUM(K283:K288)</f>
        <v>0</v>
      </c>
      <c r="L282" s="19">
        <f t="shared" si="74"/>
        <v>0</v>
      </c>
      <c r="M282" s="19">
        <f t="shared" si="74"/>
        <v>0</v>
      </c>
      <c r="N282" s="19">
        <f t="shared" si="74"/>
        <v>6545.1000000000004</v>
      </c>
      <c r="O282" s="45">
        <f>SUM(M282/J282)</f>
        <v>0</v>
      </c>
      <c r="P282" s="46">
        <f t="shared" si="66"/>
        <v>0</v>
      </c>
    </row>
    <row r="283">
      <c r="A283" s="35" t="s">
        <v>544</v>
      </c>
      <c r="B283" s="25" t="s">
        <v>545</v>
      </c>
      <c r="C283" s="26" t="s">
        <v>25</v>
      </c>
      <c r="D283" s="26">
        <v>3</v>
      </c>
      <c r="E283" s="26">
        <v>0</v>
      </c>
      <c r="F283" s="26">
        <v>0</v>
      </c>
      <c r="G283" s="50">
        <f t="shared" si="64"/>
        <v>0</v>
      </c>
      <c r="H283" s="50">
        <f t="shared" si="65"/>
        <v>3</v>
      </c>
      <c r="I283" s="28">
        <v>276.32999999999998</v>
      </c>
      <c r="J283" s="28">
        <f t="shared" si="72"/>
        <v>828.99000000000001</v>
      </c>
      <c r="K283" s="28">
        <f t="shared" si="72"/>
        <v>0</v>
      </c>
      <c r="L283" s="28">
        <f t="shared" si="72"/>
        <v>0</v>
      </c>
      <c r="M283" s="28">
        <f t="shared" si="72"/>
        <v>0</v>
      </c>
      <c r="N283" s="28">
        <f t="shared" si="73"/>
        <v>828.99000000000001</v>
      </c>
      <c r="O283" s="51">
        <f t="shared" ref="O283:O288" si="75">IF(L283="",0/J283,L283/J283)</f>
        <v>0</v>
      </c>
      <c r="P283" s="52">
        <f t="shared" si="66"/>
        <v>0</v>
      </c>
    </row>
    <row r="284">
      <c r="A284" s="35" t="s">
        <v>546</v>
      </c>
      <c r="B284" s="25" t="s">
        <v>547</v>
      </c>
      <c r="C284" s="26" t="s">
        <v>25</v>
      </c>
      <c r="D284" s="26">
        <v>1</v>
      </c>
      <c r="E284" s="26">
        <v>0</v>
      </c>
      <c r="F284" s="26">
        <v>0</v>
      </c>
      <c r="G284" s="50">
        <f t="shared" si="64"/>
        <v>0</v>
      </c>
      <c r="H284" s="50">
        <f t="shared" si="65"/>
        <v>1</v>
      </c>
      <c r="I284" s="28">
        <v>383.35000000000002</v>
      </c>
      <c r="J284" s="28">
        <f t="shared" si="72"/>
        <v>383.35000000000002</v>
      </c>
      <c r="K284" s="28">
        <f t="shared" si="72"/>
        <v>0</v>
      </c>
      <c r="L284" s="28">
        <f t="shared" si="72"/>
        <v>0</v>
      </c>
      <c r="M284" s="28">
        <f t="shared" si="72"/>
        <v>0</v>
      </c>
      <c r="N284" s="28">
        <f t="shared" si="73"/>
        <v>383.35000000000002</v>
      </c>
      <c r="O284" s="51">
        <f t="shared" si="75"/>
        <v>0</v>
      </c>
      <c r="P284" s="52">
        <f t="shared" si="66"/>
        <v>0</v>
      </c>
    </row>
    <row r="285" ht="25.5">
      <c r="A285" s="35" t="s">
        <v>548</v>
      </c>
      <c r="B285" s="25" t="s">
        <v>549</v>
      </c>
      <c r="C285" s="26" t="s">
        <v>25</v>
      </c>
      <c r="D285" s="26">
        <v>2</v>
      </c>
      <c r="E285" s="26">
        <v>0</v>
      </c>
      <c r="F285" s="26">
        <v>0</v>
      </c>
      <c r="G285" s="50">
        <f t="shared" si="64"/>
        <v>0</v>
      </c>
      <c r="H285" s="50">
        <f t="shared" si="65"/>
        <v>2</v>
      </c>
      <c r="I285" s="28">
        <v>88.939999999999998</v>
      </c>
      <c r="J285" s="28">
        <f t="shared" si="72"/>
        <v>177.88</v>
      </c>
      <c r="K285" s="28">
        <f t="shared" si="72"/>
        <v>0</v>
      </c>
      <c r="L285" s="28">
        <f t="shared" si="72"/>
        <v>0</v>
      </c>
      <c r="M285" s="28">
        <f t="shared" si="72"/>
        <v>0</v>
      </c>
      <c r="N285" s="28">
        <f t="shared" si="73"/>
        <v>177.88</v>
      </c>
      <c r="O285" s="51">
        <f t="shared" si="75"/>
        <v>0</v>
      </c>
      <c r="P285" s="52">
        <f t="shared" si="66"/>
        <v>0</v>
      </c>
    </row>
    <row r="286" ht="25.5">
      <c r="A286" s="35" t="s">
        <v>550</v>
      </c>
      <c r="B286" s="25" t="s">
        <v>551</v>
      </c>
      <c r="C286" s="26" t="s">
        <v>25</v>
      </c>
      <c r="D286" s="26">
        <v>8</v>
      </c>
      <c r="E286" s="26">
        <v>0</v>
      </c>
      <c r="F286" s="26">
        <v>0</v>
      </c>
      <c r="G286" s="50">
        <f t="shared" si="64"/>
        <v>0</v>
      </c>
      <c r="H286" s="50">
        <f t="shared" si="65"/>
        <v>8</v>
      </c>
      <c r="I286" s="28">
        <v>184.46000000000001</v>
      </c>
      <c r="J286" s="28">
        <f t="shared" si="72"/>
        <v>1475.6800000000001</v>
      </c>
      <c r="K286" s="28">
        <f t="shared" si="72"/>
        <v>0</v>
      </c>
      <c r="L286" s="28">
        <f t="shared" si="72"/>
        <v>0</v>
      </c>
      <c r="M286" s="28">
        <f t="shared" si="72"/>
        <v>0</v>
      </c>
      <c r="N286" s="28">
        <f t="shared" si="73"/>
        <v>1475.6800000000001</v>
      </c>
      <c r="O286" s="51">
        <f t="shared" si="75"/>
        <v>0</v>
      </c>
      <c r="P286" s="52">
        <f t="shared" si="66"/>
        <v>0</v>
      </c>
    </row>
    <row r="287" ht="25.5">
      <c r="A287" s="35" t="s">
        <v>552</v>
      </c>
      <c r="B287" s="25" t="s">
        <v>553</v>
      </c>
      <c r="C287" s="26" t="s">
        <v>25</v>
      </c>
      <c r="D287" s="26">
        <v>30</v>
      </c>
      <c r="E287" s="26">
        <v>0</v>
      </c>
      <c r="F287" s="26">
        <v>0</v>
      </c>
      <c r="G287" s="50">
        <f t="shared" si="64"/>
        <v>0</v>
      </c>
      <c r="H287" s="50">
        <f t="shared" si="65"/>
        <v>30</v>
      </c>
      <c r="I287" s="28">
        <v>103.20999999999999</v>
      </c>
      <c r="J287" s="28">
        <f t="shared" si="72"/>
        <v>3096.3000000000002</v>
      </c>
      <c r="K287" s="28">
        <f t="shared" si="72"/>
        <v>0</v>
      </c>
      <c r="L287" s="28">
        <f t="shared" si="72"/>
        <v>0</v>
      </c>
      <c r="M287" s="28">
        <f t="shared" si="72"/>
        <v>0</v>
      </c>
      <c r="N287" s="28">
        <f t="shared" si="73"/>
        <v>3096.3000000000002</v>
      </c>
      <c r="O287" s="51">
        <f t="shared" si="75"/>
        <v>0</v>
      </c>
      <c r="P287" s="52">
        <f t="shared" si="66"/>
        <v>0</v>
      </c>
    </row>
    <row r="288" ht="25.5">
      <c r="A288" s="35" t="s">
        <v>554</v>
      </c>
      <c r="B288" s="25" t="s">
        <v>555</v>
      </c>
      <c r="C288" s="26" t="s">
        <v>25</v>
      </c>
      <c r="D288" s="26">
        <v>6</v>
      </c>
      <c r="E288" s="26">
        <v>0</v>
      </c>
      <c r="F288" s="26">
        <v>0</v>
      </c>
      <c r="G288" s="50">
        <f t="shared" si="64"/>
        <v>0</v>
      </c>
      <c r="H288" s="50">
        <f t="shared" si="65"/>
        <v>6</v>
      </c>
      <c r="I288" s="28">
        <v>97.150000000000006</v>
      </c>
      <c r="J288" s="28">
        <f t="shared" si="72"/>
        <v>582.89999999999998</v>
      </c>
      <c r="K288" s="28">
        <f t="shared" si="72"/>
        <v>0</v>
      </c>
      <c r="L288" s="28">
        <f t="shared" si="72"/>
        <v>0</v>
      </c>
      <c r="M288" s="28">
        <f t="shared" si="72"/>
        <v>0</v>
      </c>
      <c r="N288" s="28">
        <f t="shared" si="73"/>
        <v>582.89999999999998</v>
      </c>
      <c r="O288" s="51">
        <f t="shared" si="75"/>
        <v>0</v>
      </c>
      <c r="P288" s="52">
        <f t="shared" si="66"/>
        <v>0</v>
      </c>
    </row>
    <row r="289">
      <c r="A289" s="33" t="s">
        <v>556</v>
      </c>
      <c r="B289" s="34" t="s">
        <v>557</v>
      </c>
      <c r="C289" s="17"/>
      <c r="D289" s="17"/>
      <c r="E289" s="17"/>
      <c r="F289" s="17"/>
      <c r="G289" s="54"/>
      <c r="H289" s="17"/>
      <c r="I289" s="19"/>
      <c r="J289" s="19">
        <f t="shared" ref="J289:N289" si="76">SUM(J290:J290)</f>
        <v>39832.610000000001</v>
      </c>
      <c r="K289" s="19">
        <f t="shared" si="76"/>
        <v>0</v>
      </c>
      <c r="L289" s="19">
        <f t="shared" si="76"/>
        <v>0</v>
      </c>
      <c r="M289" s="19">
        <f t="shared" si="76"/>
        <v>0</v>
      </c>
      <c r="N289" s="19">
        <f t="shared" si="76"/>
        <v>39832.610000000001</v>
      </c>
      <c r="O289" s="45">
        <f>SUM(M289/J289)</f>
        <v>0</v>
      </c>
      <c r="P289" s="46">
        <f t="shared" si="66"/>
        <v>0</v>
      </c>
    </row>
    <row r="290">
      <c r="A290" s="35" t="s">
        <v>558</v>
      </c>
      <c r="B290" s="25" t="s">
        <v>559</v>
      </c>
      <c r="C290" s="26" t="s">
        <v>25</v>
      </c>
      <c r="D290" s="26">
        <v>1</v>
      </c>
      <c r="E290" s="26">
        <v>0</v>
      </c>
      <c r="F290" s="26">
        <v>0</v>
      </c>
      <c r="G290" s="50">
        <f t="shared" si="64"/>
        <v>0</v>
      </c>
      <c r="H290" s="50">
        <f t="shared" si="65"/>
        <v>1</v>
      </c>
      <c r="I290" s="28">
        <v>39832.610000000001</v>
      </c>
      <c r="J290" s="28">
        <f t="shared" si="72"/>
        <v>39832.610000000001</v>
      </c>
      <c r="K290" s="28">
        <f t="shared" si="72"/>
        <v>0</v>
      </c>
      <c r="L290" s="28">
        <f t="shared" si="72"/>
        <v>0</v>
      </c>
      <c r="M290" s="28">
        <f t="shared" si="72"/>
        <v>0</v>
      </c>
      <c r="N290" s="28">
        <f t="shared" si="73"/>
        <v>39832.610000000001</v>
      </c>
      <c r="O290" s="51">
        <f>IF(L290="",0/J290,L290/J290)</f>
        <v>0</v>
      </c>
      <c r="P290" s="52">
        <f t="shared" si="66"/>
        <v>0</v>
      </c>
    </row>
    <row r="291">
      <c r="A291" s="33" t="s">
        <v>560</v>
      </c>
      <c r="B291" s="34" t="s">
        <v>561</v>
      </c>
      <c r="C291" s="17"/>
      <c r="D291" s="17"/>
      <c r="E291" s="17"/>
      <c r="F291" s="17"/>
      <c r="G291" s="54"/>
      <c r="H291" s="17"/>
      <c r="I291" s="19"/>
      <c r="J291" s="19"/>
      <c r="K291" s="19"/>
      <c r="L291" s="19"/>
      <c r="M291" s="19"/>
      <c r="N291" s="19"/>
      <c r="O291" s="45"/>
      <c r="P291" s="46"/>
    </row>
    <row r="292">
      <c r="A292" s="33" t="s">
        <v>562</v>
      </c>
      <c r="B292" s="34" t="s">
        <v>563</v>
      </c>
      <c r="C292" s="17"/>
      <c r="D292" s="17"/>
      <c r="E292" s="17"/>
      <c r="F292" s="17"/>
      <c r="G292" s="54"/>
      <c r="H292" s="17"/>
      <c r="I292" s="19"/>
      <c r="J292" s="19">
        <f>SUM(J293:J298)</f>
        <v>11211.380000000001</v>
      </c>
      <c r="K292" s="19">
        <f t="shared" ref="K292:N292" si="77">SUM(K293:K298)</f>
        <v>0</v>
      </c>
      <c r="L292" s="19">
        <f t="shared" si="77"/>
        <v>0</v>
      </c>
      <c r="M292" s="19">
        <f t="shared" si="77"/>
        <v>0</v>
      </c>
      <c r="N292" s="19">
        <f t="shared" si="77"/>
        <v>11211.380000000001</v>
      </c>
      <c r="O292" s="45">
        <f>SUM(M292/J292)</f>
        <v>0</v>
      </c>
      <c r="P292" s="46">
        <f t="shared" ref="P292:P355" si="78">IF(M292="",0/J292,M292/J292)</f>
        <v>0</v>
      </c>
    </row>
    <row r="293" ht="25.5">
      <c r="A293" s="35" t="s">
        <v>564</v>
      </c>
      <c r="B293" s="25" t="s">
        <v>565</v>
      </c>
      <c r="C293" s="26" t="s">
        <v>43</v>
      </c>
      <c r="D293" s="26">
        <v>246.59999999999999</v>
      </c>
      <c r="E293" s="26">
        <v>0</v>
      </c>
      <c r="F293" s="26">
        <v>0</v>
      </c>
      <c r="G293" s="50">
        <f t="shared" ref="G292:G355" si="79">E293+F293</f>
        <v>0</v>
      </c>
      <c r="H293" s="50">
        <f t="shared" ref="H292:H355" si="80">IF(G293="",D293-0,D293-G293)</f>
        <v>246.59999999999999</v>
      </c>
      <c r="I293" s="28">
        <v>32.289999999999999</v>
      </c>
      <c r="J293" s="28">
        <f t="shared" si="72"/>
        <v>7962.71</v>
      </c>
      <c r="K293" s="28">
        <f t="shared" si="72"/>
        <v>0</v>
      </c>
      <c r="L293" s="28">
        <f t="shared" si="72"/>
        <v>0</v>
      </c>
      <c r="M293" s="28">
        <f t="shared" si="72"/>
        <v>0</v>
      </c>
      <c r="N293" s="28">
        <f t="shared" si="73"/>
        <v>7962.71</v>
      </c>
      <c r="O293" s="51">
        <f t="shared" ref="O293:O298" si="81">IF(L293="",0/J293,L293/J293)</f>
        <v>0</v>
      </c>
      <c r="P293" s="52">
        <f t="shared" si="78"/>
        <v>0</v>
      </c>
    </row>
    <row r="294" ht="25.5">
      <c r="A294" s="35" t="s">
        <v>566</v>
      </c>
      <c r="B294" s="25" t="s">
        <v>567</v>
      </c>
      <c r="C294" s="26" t="s">
        <v>43</v>
      </c>
      <c r="D294" s="26">
        <v>3</v>
      </c>
      <c r="E294" s="26">
        <v>0</v>
      </c>
      <c r="F294" s="26">
        <v>0</v>
      </c>
      <c r="G294" s="50">
        <f t="shared" si="79"/>
        <v>0</v>
      </c>
      <c r="H294" s="50">
        <f t="shared" si="80"/>
        <v>3</v>
      </c>
      <c r="I294" s="28">
        <v>66.409999999999997</v>
      </c>
      <c r="J294" s="28">
        <f t="shared" si="72"/>
        <v>199.23000000000002</v>
      </c>
      <c r="K294" s="28">
        <f t="shared" si="72"/>
        <v>0</v>
      </c>
      <c r="L294" s="28">
        <f t="shared" si="72"/>
        <v>0</v>
      </c>
      <c r="M294" s="28">
        <f t="shared" si="72"/>
        <v>0</v>
      </c>
      <c r="N294" s="28">
        <f t="shared" si="73"/>
        <v>199.23000000000002</v>
      </c>
      <c r="O294" s="51">
        <f t="shared" si="81"/>
        <v>0</v>
      </c>
      <c r="P294" s="52">
        <f t="shared" si="78"/>
        <v>0</v>
      </c>
    </row>
    <row r="295" ht="25.5">
      <c r="A295" s="35" t="s">
        <v>568</v>
      </c>
      <c r="B295" s="25" t="s">
        <v>569</v>
      </c>
      <c r="C295" s="26" t="s">
        <v>25</v>
      </c>
      <c r="D295" s="26">
        <v>11</v>
      </c>
      <c r="E295" s="26">
        <v>0</v>
      </c>
      <c r="F295" s="26">
        <v>0</v>
      </c>
      <c r="G295" s="50">
        <f t="shared" si="79"/>
        <v>0</v>
      </c>
      <c r="H295" s="50">
        <f t="shared" si="80"/>
        <v>11</v>
      </c>
      <c r="I295" s="28">
        <v>46.520000000000003</v>
      </c>
      <c r="J295" s="28">
        <f t="shared" si="72"/>
        <v>511.72000000000003</v>
      </c>
      <c r="K295" s="28">
        <f t="shared" si="72"/>
        <v>0</v>
      </c>
      <c r="L295" s="28">
        <f t="shared" si="72"/>
        <v>0</v>
      </c>
      <c r="M295" s="28">
        <f t="shared" si="72"/>
        <v>0</v>
      </c>
      <c r="N295" s="28">
        <f t="shared" si="73"/>
        <v>511.72000000000003</v>
      </c>
      <c r="O295" s="51">
        <f t="shared" si="81"/>
        <v>0</v>
      </c>
      <c r="P295" s="52">
        <f t="shared" si="78"/>
        <v>0</v>
      </c>
    </row>
    <row r="296" ht="25.5">
      <c r="A296" s="35" t="s">
        <v>570</v>
      </c>
      <c r="B296" s="25" t="s">
        <v>571</v>
      </c>
      <c r="C296" s="26" t="s">
        <v>25</v>
      </c>
      <c r="D296" s="26">
        <v>47</v>
      </c>
      <c r="E296" s="26">
        <v>0</v>
      </c>
      <c r="F296" s="26">
        <v>0</v>
      </c>
      <c r="G296" s="50">
        <f t="shared" si="79"/>
        <v>0</v>
      </c>
      <c r="H296" s="50">
        <f t="shared" si="80"/>
        <v>47</v>
      </c>
      <c r="I296" s="28">
        <v>45.789999999999999</v>
      </c>
      <c r="J296" s="28">
        <f t="shared" si="72"/>
        <v>2152.1300000000001</v>
      </c>
      <c r="K296" s="28">
        <f t="shared" si="72"/>
        <v>0</v>
      </c>
      <c r="L296" s="28">
        <f t="shared" si="72"/>
        <v>0</v>
      </c>
      <c r="M296" s="28">
        <f t="shared" si="72"/>
        <v>0</v>
      </c>
      <c r="N296" s="28">
        <f t="shared" si="73"/>
        <v>2152.1300000000001</v>
      </c>
      <c r="O296" s="51">
        <f t="shared" si="81"/>
        <v>0</v>
      </c>
      <c r="P296" s="52">
        <f t="shared" si="78"/>
        <v>0</v>
      </c>
    </row>
    <row r="297" ht="25.5">
      <c r="A297" s="35" t="s">
        <v>572</v>
      </c>
      <c r="B297" s="25" t="s">
        <v>573</v>
      </c>
      <c r="C297" s="26" t="s">
        <v>25</v>
      </c>
      <c r="D297" s="26">
        <v>4</v>
      </c>
      <c r="E297" s="26">
        <v>0</v>
      </c>
      <c r="F297" s="26">
        <v>0</v>
      </c>
      <c r="G297" s="50">
        <f t="shared" si="79"/>
        <v>0</v>
      </c>
      <c r="H297" s="50">
        <f t="shared" si="80"/>
        <v>4</v>
      </c>
      <c r="I297" s="28">
        <v>78.890000000000001</v>
      </c>
      <c r="J297" s="28">
        <f t="shared" si="72"/>
        <v>315.56</v>
      </c>
      <c r="K297" s="28">
        <f t="shared" si="72"/>
        <v>0</v>
      </c>
      <c r="L297" s="28">
        <f t="shared" si="72"/>
        <v>0</v>
      </c>
      <c r="M297" s="28">
        <f t="shared" si="72"/>
        <v>0</v>
      </c>
      <c r="N297" s="28">
        <f t="shared" si="73"/>
        <v>315.56</v>
      </c>
      <c r="O297" s="51">
        <f t="shared" si="81"/>
        <v>0</v>
      </c>
      <c r="P297" s="52">
        <f t="shared" si="78"/>
        <v>0</v>
      </c>
    </row>
    <row r="298" ht="25.5">
      <c r="A298" s="35" t="s">
        <v>574</v>
      </c>
      <c r="B298" s="25" t="s">
        <v>575</v>
      </c>
      <c r="C298" s="26" t="s">
        <v>25</v>
      </c>
      <c r="D298" s="26">
        <v>1</v>
      </c>
      <c r="E298" s="26">
        <v>0</v>
      </c>
      <c r="F298" s="26">
        <v>0</v>
      </c>
      <c r="G298" s="50">
        <f t="shared" si="79"/>
        <v>0</v>
      </c>
      <c r="H298" s="50">
        <f t="shared" si="80"/>
        <v>1</v>
      </c>
      <c r="I298" s="28">
        <v>70.030000000000001</v>
      </c>
      <c r="J298" s="28">
        <f t="shared" si="72"/>
        <v>70.030000000000001</v>
      </c>
      <c r="K298" s="28">
        <f t="shared" si="72"/>
        <v>0</v>
      </c>
      <c r="L298" s="28">
        <f t="shared" si="72"/>
        <v>0</v>
      </c>
      <c r="M298" s="28">
        <f t="shared" si="72"/>
        <v>0</v>
      </c>
      <c r="N298" s="28">
        <f t="shared" si="73"/>
        <v>70.030000000000001</v>
      </c>
      <c r="O298" s="51">
        <f t="shared" si="81"/>
        <v>0</v>
      </c>
      <c r="P298" s="52">
        <f t="shared" si="78"/>
        <v>0</v>
      </c>
    </row>
    <row r="299">
      <c r="A299" s="33" t="s">
        <v>576</v>
      </c>
      <c r="B299" s="34" t="s">
        <v>577</v>
      </c>
      <c r="C299" s="17"/>
      <c r="D299" s="17"/>
      <c r="E299" s="17"/>
      <c r="F299" s="17"/>
      <c r="G299" s="54"/>
      <c r="H299" s="17"/>
      <c r="I299" s="19"/>
      <c r="J299" s="19">
        <f>SUM(J300:J301)</f>
        <v>5665.3599999999997</v>
      </c>
      <c r="K299" s="19">
        <f t="shared" ref="K299:N299" si="82">SUM(K300:K301)</f>
        <v>0</v>
      </c>
      <c r="L299" s="19">
        <f t="shared" si="82"/>
        <v>0</v>
      </c>
      <c r="M299" s="19">
        <f t="shared" si="82"/>
        <v>0</v>
      </c>
      <c r="N299" s="19">
        <f t="shared" si="82"/>
        <v>5665.3599999999997</v>
      </c>
      <c r="O299" s="45">
        <f>SUM(M299/J299)</f>
        <v>0</v>
      </c>
      <c r="P299" s="46">
        <f t="shared" si="78"/>
        <v>0</v>
      </c>
    </row>
    <row r="300" ht="25.5">
      <c r="A300" s="35" t="s">
        <v>578</v>
      </c>
      <c r="B300" s="25" t="s">
        <v>579</v>
      </c>
      <c r="C300" s="26" t="s">
        <v>25</v>
      </c>
      <c r="D300" s="26">
        <v>9</v>
      </c>
      <c r="E300" s="26">
        <v>0</v>
      </c>
      <c r="F300" s="26">
        <v>0</v>
      </c>
      <c r="G300" s="50">
        <f t="shared" si="79"/>
        <v>0</v>
      </c>
      <c r="H300" s="50">
        <f t="shared" si="80"/>
        <v>9</v>
      </c>
      <c r="I300" s="28">
        <v>582.04999999999995</v>
      </c>
      <c r="J300" s="28">
        <f t="shared" si="72"/>
        <v>5238.4499999999998</v>
      </c>
      <c r="K300" s="28">
        <f t="shared" si="72"/>
        <v>0</v>
      </c>
      <c r="L300" s="28">
        <f t="shared" si="72"/>
        <v>0</v>
      </c>
      <c r="M300" s="28">
        <f t="shared" si="72"/>
        <v>0</v>
      </c>
      <c r="N300" s="28">
        <f t="shared" si="73"/>
        <v>5238.4499999999998</v>
      </c>
      <c r="O300" s="51">
        <f t="shared" ref="O300:O301" si="83">IF(L300="",0/J300,L300/J300)</f>
        <v>0</v>
      </c>
      <c r="P300" s="52">
        <f t="shared" si="78"/>
        <v>0</v>
      </c>
    </row>
    <row r="301" ht="25.5">
      <c r="A301" s="35" t="s">
        <v>580</v>
      </c>
      <c r="B301" s="25" t="s">
        <v>581</v>
      </c>
      <c r="C301" s="26" t="s">
        <v>25</v>
      </c>
      <c r="D301" s="26">
        <v>11</v>
      </c>
      <c r="E301" s="26">
        <v>0</v>
      </c>
      <c r="F301" s="26">
        <v>0</v>
      </c>
      <c r="G301" s="50">
        <f t="shared" si="79"/>
        <v>0</v>
      </c>
      <c r="H301" s="50">
        <f t="shared" si="80"/>
        <v>11</v>
      </c>
      <c r="I301" s="28">
        <v>38.810000000000002</v>
      </c>
      <c r="J301" s="28">
        <f t="shared" si="72"/>
        <v>426.91000000000003</v>
      </c>
      <c r="K301" s="28">
        <f t="shared" si="72"/>
        <v>0</v>
      </c>
      <c r="L301" s="28">
        <f t="shared" si="72"/>
        <v>0</v>
      </c>
      <c r="M301" s="28">
        <f t="shared" si="72"/>
        <v>0</v>
      </c>
      <c r="N301" s="28">
        <f t="shared" si="73"/>
        <v>426.91000000000003</v>
      </c>
      <c r="O301" s="51">
        <f t="shared" si="83"/>
        <v>0</v>
      </c>
      <c r="P301" s="52">
        <f t="shared" si="78"/>
        <v>0</v>
      </c>
    </row>
    <row r="302">
      <c r="A302" s="33" t="s">
        <v>582</v>
      </c>
      <c r="B302" s="34" t="s">
        <v>583</v>
      </c>
      <c r="C302" s="17"/>
      <c r="D302" s="17"/>
      <c r="E302" s="17"/>
      <c r="F302" s="17"/>
      <c r="G302" s="54"/>
      <c r="H302" s="17"/>
      <c r="I302" s="19"/>
      <c r="J302" s="19"/>
      <c r="K302" s="19"/>
      <c r="L302" s="19"/>
      <c r="M302" s="19"/>
      <c r="N302" s="19"/>
      <c r="O302" s="45"/>
      <c r="P302" s="46"/>
    </row>
    <row r="303">
      <c r="A303" s="33" t="s">
        <v>584</v>
      </c>
      <c r="B303" s="34" t="s">
        <v>585</v>
      </c>
      <c r="C303" s="17"/>
      <c r="D303" s="17"/>
      <c r="E303" s="17"/>
      <c r="F303" s="17"/>
      <c r="G303" s="54"/>
      <c r="H303" s="17"/>
      <c r="I303" s="19"/>
      <c r="J303" s="19">
        <f>SUM(J304:J332)</f>
        <v>34901.210000000006</v>
      </c>
      <c r="K303" s="19">
        <f t="shared" ref="K303:N303" si="84">SUM(K304:K332)</f>
        <v>0</v>
      </c>
      <c r="L303" s="19">
        <f t="shared" si="84"/>
        <v>0</v>
      </c>
      <c r="M303" s="19">
        <f t="shared" si="84"/>
        <v>0</v>
      </c>
      <c r="N303" s="19">
        <f t="shared" si="84"/>
        <v>34901.210000000006</v>
      </c>
      <c r="O303" s="45">
        <f>SUM(M303/J303)</f>
        <v>0</v>
      </c>
      <c r="P303" s="46">
        <f t="shared" si="78"/>
        <v>0</v>
      </c>
    </row>
    <row r="304" ht="25.5">
      <c r="A304" s="35" t="s">
        <v>586</v>
      </c>
      <c r="B304" s="25" t="s">
        <v>587</v>
      </c>
      <c r="C304" s="26" t="s">
        <v>43</v>
      </c>
      <c r="D304" s="26">
        <v>149.30000000000001</v>
      </c>
      <c r="E304" s="26">
        <v>0</v>
      </c>
      <c r="F304" s="26">
        <v>0</v>
      </c>
      <c r="G304" s="50">
        <f t="shared" si="79"/>
        <v>0</v>
      </c>
      <c r="H304" s="50">
        <f t="shared" si="80"/>
        <v>149.30000000000001</v>
      </c>
      <c r="I304" s="28">
        <v>39.130000000000003</v>
      </c>
      <c r="J304" s="28">
        <f t="shared" si="72"/>
        <v>5842.1099999999997</v>
      </c>
      <c r="K304" s="28">
        <f t="shared" si="72"/>
        <v>0</v>
      </c>
      <c r="L304" s="28">
        <f t="shared" si="72"/>
        <v>0</v>
      </c>
      <c r="M304" s="28">
        <f t="shared" si="72"/>
        <v>0</v>
      </c>
      <c r="N304" s="28">
        <f t="shared" si="73"/>
        <v>5842.1099999999997</v>
      </c>
      <c r="O304" s="51">
        <f t="shared" ref="O304:O332" si="85">IF(L304="",0/J304,L304/J304)</f>
        <v>0</v>
      </c>
      <c r="P304" s="52">
        <f t="shared" si="78"/>
        <v>0</v>
      </c>
    </row>
    <row r="305" ht="25.5">
      <c r="A305" s="35" t="s">
        <v>588</v>
      </c>
      <c r="B305" s="25" t="s">
        <v>589</v>
      </c>
      <c r="C305" s="26" t="s">
        <v>43</v>
      </c>
      <c r="D305" s="26">
        <v>115.3</v>
      </c>
      <c r="E305" s="26">
        <v>0</v>
      </c>
      <c r="F305" s="26">
        <v>0</v>
      </c>
      <c r="G305" s="50">
        <f t="shared" si="79"/>
        <v>0</v>
      </c>
      <c r="H305" s="50">
        <f t="shared" si="80"/>
        <v>115.3</v>
      </c>
      <c r="I305" s="28">
        <v>22.620000000000001</v>
      </c>
      <c r="J305" s="28">
        <f t="shared" si="72"/>
        <v>2608.0900000000001</v>
      </c>
      <c r="K305" s="28">
        <f t="shared" si="72"/>
        <v>0</v>
      </c>
      <c r="L305" s="28">
        <f t="shared" si="72"/>
        <v>0</v>
      </c>
      <c r="M305" s="28">
        <f t="shared" si="72"/>
        <v>0</v>
      </c>
      <c r="N305" s="28">
        <f t="shared" si="73"/>
        <v>2608.0900000000001</v>
      </c>
      <c r="O305" s="51">
        <f t="shared" si="85"/>
        <v>0</v>
      </c>
      <c r="P305" s="52">
        <f t="shared" si="78"/>
        <v>0</v>
      </c>
    </row>
    <row r="306" ht="25.5">
      <c r="A306" s="35" t="s">
        <v>590</v>
      </c>
      <c r="B306" s="25" t="s">
        <v>591</v>
      </c>
      <c r="C306" s="26" t="s">
        <v>43</v>
      </c>
      <c r="D306" s="26">
        <v>173.09999999999999</v>
      </c>
      <c r="E306" s="26">
        <v>0</v>
      </c>
      <c r="F306" s="26">
        <v>0</v>
      </c>
      <c r="G306" s="50">
        <f t="shared" si="79"/>
        <v>0</v>
      </c>
      <c r="H306" s="50">
        <f t="shared" si="80"/>
        <v>173.09999999999999</v>
      </c>
      <c r="I306" s="28">
        <v>27.719999999999999</v>
      </c>
      <c r="J306" s="28">
        <f t="shared" si="72"/>
        <v>4798.3299999999999</v>
      </c>
      <c r="K306" s="28">
        <f t="shared" si="72"/>
        <v>0</v>
      </c>
      <c r="L306" s="28">
        <f t="shared" si="72"/>
        <v>0</v>
      </c>
      <c r="M306" s="28">
        <f t="shared" si="72"/>
        <v>0</v>
      </c>
      <c r="N306" s="28">
        <f t="shared" si="73"/>
        <v>4798.3299999999999</v>
      </c>
      <c r="O306" s="51">
        <f t="shared" si="85"/>
        <v>0</v>
      </c>
      <c r="P306" s="52">
        <f t="shared" si="78"/>
        <v>0</v>
      </c>
    </row>
    <row r="307" ht="25.5">
      <c r="A307" s="35" t="s">
        <v>592</v>
      </c>
      <c r="B307" s="25" t="s">
        <v>593</v>
      </c>
      <c r="C307" s="26" t="s">
        <v>43</v>
      </c>
      <c r="D307" s="26">
        <v>69.549999999999997</v>
      </c>
      <c r="E307" s="26">
        <v>0</v>
      </c>
      <c r="F307" s="26">
        <v>0</v>
      </c>
      <c r="G307" s="50">
        <f t="shared" si="79"/>
        <v>0</v>
      </c>
      <c r="H307" s="50">
        <f t="shared" si="80"/>
        <v>69.549999999999997</v>
      </c>
      <c r="I307" s="28">
        <v>35.020000000000003</v>
      </c>
      <c r="J307" s="28">
        <f t="shared" si="72"/>
        <v>2435.6399999999999</v>
      </c>
      <c r="K307" s="28">
        <f t="shared" si="72"/>
        <v>0</v>
      </c>
      <c r="L307" s="28">
        <f t="shared" si="72"/>
        <v>0</v>
      </c>
      <c r="M307" s="28">
        <f t="shared" si="72"/>
        <v>0</v>
      </c>
      <c r="N307" s="28">
        <f t="shared" si="73"/>
        <v>2435.6399999999999</v>
      </c>
      <c r="O307" s="51">
        <f t="shared" si="85"/>
        <v>0</v>
      </c>
      <c r="P307" s="52">
        <f t="shared" si="78"/>
        <v>0</v>
      </c>
    </row>
    <row r="308" ht="25.5">
      <c r="A308" s="35" t="s">
        <v>594</v>
      </c>
      <c r="B308" s="25" t="s">
        <v>595</v>
      </c>
      <c r="C308" s="26" t="s">
        <v>25</v>
      </c>
      <c r="D308" s="26">
        <v>32</v>
      </c>
      <c r="E308" s="26">
        <v>0</v>
      </c>
      <c r="F308" s="26">
        <v>0</v>
      </c>
      <c r="G308" s="50">
        <f t="shared" si="79"/>
        <v>0</v>
      </c>
      <c r="H308" s="50">
        <f t="shared" si="80"/>
        <v>32</v>
      </c>
      <c r="I308" s="28">
        <v>11.119999999999999</v>
      </c>
      <c r="J308" s="28">
        <f t="shared" si="72"/>
        <v>355.84000000000003</v>
      </c>
      <c r="K308" s="28">
        <f t="shared" si="72"/>
        <v>0</v>
      </c>
      <c r="L308" s="28">
        <f t="shared" si="72"/>
        <v>0</v>
      </c>
      <c r="M308" s="28">
        <f t="shared" si="72"/>
        <v>0</v>
      </c>
      <c r="N308" s="28">
        <f t="shared" si="73"/>
        <v>355.84000000000003</v>
      </c>
      <c r="O308" s="51">
        <f t="shared" si="85"/>
        <v>0</v>
      </c>
      <c r="P308" s="52">
        <f t="shared" si="78"/>
        <v>0</v>
      </c>
    </row>
    <row r="309" ht="25.5">
      <c r="A309" s="35" t="s">
        <v>596</v>
      </c>
      <c r="B309" s="25" t="s">
        <v>597</v>
      </c>
      <c r="C309" s="26" t="s">
        <v>25</v>
      </c>
      <c r="D309" s="26">
        <v>31</v>
      </c>
      <c r="E309" s="26">
        <v>0</v>
      </c>
      <c r="F309" s="26">
        <v>0</v>
      </c>
      <c r="G309" s="50">
        <f t="shared" si="79"/>
        <v>0</v>
      </c>
      <c r="H309" s="50">
        <f t="shared" si="80"/>
        <v>31</v>
      </c>
      <c r="I309" s="28">
        <v>15.6</v>
      </c>
      <c r="J309" s="28">
        <f t="shared" si="72"/>
        <v>483.60000000000002</v>
      </c>
      <c r="K309" s="28">
        <f t="shared" si="72"/>
        <v>0</v>
      </c>
      <c r="L309" s="28">
        <f t="shared" si="72"/>
        <v>0</v>
      </c>
      <c r="M309" s="28">
        <f t="shared" si="72"/>
        <v>0</v>
      </c>
      <c r="N309" s="28">
        <f t="shared" si="73"/>
        <v>483.60000000000002</v>
      </c>
      <c r="O309" s="51">
        <f t="shared" si="85"/>
        <v>0</v>
      </c>
      <c r="P309" s="52">
        <f t="shared" si="78"/>
        <v>0</v>
      </c>
    </row>
    <row r="310" ht="25.5">
      <c r="A310" s="35" t="s">
        <v>598</v>
      </c>
      <c r="B310" s="25" t="s">
        <v>599</v>
      </c>
      <c r="C310" s="26" t="s">
        <v>25</v>
      </c>
      <c r="D310" s="26">
        <v>9</v>
      </c>
      <c r="E310" s="26">
        <v>0</v>
      </c>
      <c r="F310" s="26">
        <v>0</v>
      </c>
      <c r="G310" s="50">
        <f t="shared" si="79"/>
        <v>0</v>
      </c>
      <c r="H310" s="50">
        <f t="shared" si="80"/>
        <v>9</v>
      </c>
      <c r="I310" s="28">
        <v>25.039999999999999</v>
      </c>
      <c r="J310" s="28">
        <f t="shared" si="72"/>
        <v>225.36000000000001</v>
      </c>
      <c r="K310" s="28">
        <f t="shared" si="72"/>
        <v>0</v>
      </c>
      <c r="L310" s="28">
        <f t="shared" si="72"/>
        <v>0</v>
      </c>
      <c r="M310" s="28">
        <f t="shared" si="72"/>
        <v>0</v>
      </c>
      <c r="N310" s="28">
        <f t="shared" si="73"/>
        <v>225.36000000000001</v>
      </c>
      <c r="O310" s="51">
        <f t="shared" si="85"/>
        <v>0</v>
      </c>
      <c r="P310" s="52">
        <f t="shared" si="78"/>
        <v>0</v>
      </c>
    </row>
    <row r="311" ht="25.5">
      <c r="A311" s="35" t="s">
        <v>600</v>
      </c>
      <c r="B311" s="25" t="s">
        <v>601</v>
      </c>
      <c r="C311" s="26" t="s">
        <v>25</v>
      </c>
      <c r="D311" s="26">
        <v>6</v>
      </c>
      <c r="E311" s="26">
        <v>0</v>
      </c>
      <c r="F311" s="26">
        <v>0</v>
      </c>
      <c r="G311" s="50">
        <f t="shared" si="79"/>
        <v>0</v>
      </c>
      <c r="H311" s="50">
        <f t="shared" si="80"/>
        <v>6</v>
      </c>
      <c r="I311" s="28">
        <v>30.289999999999999</v>
      </c>
      <c r="J311" s="28">
        <f t="shared" si="72"/>
        <v>181.74000000000001</v>
      </c>
      <c r="K311" s="28">
        <f t="shared" si="72"/>
        <v>0</v>
      </c>
      <c r="L311" s="28">
        <f t="shared" si="72"/>
        <v>0</v>
      </c>
      <c r="M311" s="28">
        <f t="shared" si="72"/>
        <v>0</v>
      </c>
      <c r="N311" s="28">
        <f t="shared" si="73"/>
        <v>181.74000000000001</v>
      </c>
      <c r="O311" s="51">
        <f t="shared" si="85"/>
        <v>0</v>
      </c>
      <c r="P311" s="52">
        <f t="shared" si="78"/>
        <v>0</v>
      </c>
    </row>
    <row r="312" ht="25.5">
      <c r="A312" s="35" t="s">
        <v>602</v>
      </c>
      <c r="B312" s="25" t="s">
        <v>603</v>
      </c>
      <c r="C312" s="26" t="s">
        <v>25</v>
      </c>
      <c r="D312" s="26">
        <v>12</v>
      </c>
      <c r="E312" s="26">
        <v>0</v>
      </c>
      <c r="F312" s="26">
        <v>0</v>
      </c>
      <c r="G312" s="50">
        <f t="shared" si="79"/>
        <v>0</v>
      </c>
      <c r="H312" s="50">
        <f t="shared" si="80"/>
        <v>12</v>
      </c>
      <c r="I312" s="28">
        <v>29.57</v>
      </c>
      <c r="J312" s="28">
        <f t="shared" ref="J312:N375" si="86">ROUND(D312*$I312,2)</f>
        <v>354.84000000000003</v>
      </c>
      <c r="K312" s="28">
        <f t="shared" si="86"/>
        <v>0</v>
      </c>
      <c r="L312" s="28">
        <f t="shared" si="86"/>
        <v>0</v>
      </c>
      <c r="M312" s="28">
        <f t="shared" si="86"/>
        <v>0</v>
      </c>
      <c r="N312" s="28">
        <f t="shared" si="86"/>
        <v>354.84000000000003</v>
      </c>
      <c r="O312" s="51">
        <f t="shared" si="85"/>
        <v>0</v>
      </c>
      <c r="P312" s="52">
        <f t="shared" si="78"/>
        <v>0</v>
      </c>
    </row>
    <row r="313" ht="25.5">
      <c r="A313" s="35" t="s">
        <v>604</v>
      </c>
      <c r="B313" s="25" t="s">
        <v>605</v>
      </c>
      <c r="C313" s="26" t="s">
        <v>25</v>
      </c>
      <c r="D313" s="26">
        <v>28</v>
      </c>
      <c r="E313" s="26">
        <v>0</v>
      </c>
      <c r="F313" s="26">
        <v>0</v>
      </c>
      <c r="G313" s="50">
        <f t="shared" si="79"/>
        <v>0</v>
      </c>
      <c r="H313" s="50">
        <f t="shared" si="80"/>
        <v>28</v>
      </c>
      <c r="I313" s="28">
        <v>24.190000000000001</v>
      </c>
      <c r="J313" s="28">
        <f t="shared" si="86"/>
        <v>677.32000000000005</v>
      </c>
      <c r="K313" s="28">
        <f t="shared" si="86"/>
        <v>0</v>
      </c>
      <c r="L313" s="28">
        <f t="shared" si="86"/>
        <v>0</v>
      </c>
      <c r="M313" s="28">
        <f t="shared" si="86"/>
        <v>0</v>
      </c>
      <c r="N313" s="28">
        <f t="shared" si="86"/>
        <v>677.32000000000005</v>
      </c>
      <c r="O313" s="51">
        <f t="shared" si="85"/>
        <v>0</v>
      </c>
      <c r="P313" s="52">
        <f t="shared" si="78"/>
        <v>0</v>
      </c>
    </row>
    <row r="314" ht="25.5">
      <c r="A314" s="35" t="s">
        <v>606</v>
      </c>
      <c r="B314" s="25" t="s">
        <v>607</v>
      </c>
      <c r="C314" s="26" t="s">
        <v>25</v>
      </c>
      <c r="D314" s="26">
        <v>18</v>
      </c>
      <c r="E314" s="26">
        <v>0</v>
      </c>
      <c r="F314" s="26">
        <v>0</v>
      </c>
      <c r="G314" s="50">
        <f t="shared" si="79"/>
        <v>0</v>
      </c>
      <c r="H314" s="50">
        <f t="shared" si="80"/>
        <v>18</v>
      </c>
      <c r="I314" s="28">
        <v>15.73</v>
      </c>
      <c r="J314" s="28">
        <f t="shared" si="86"/>
        <v>283.13999999999999</v>
      </c>
      <c r="K314" s="28">
        <f t="shared" si="86"/>
        <v>0</v>
      </c>
      <c r="L314" s="28">
        <f t="shared" si="86"/>
        <v>0</v>
      </c>
      <c r="M314" s="28">
        <f t="shared" si="86"/>
        <v>0</v>
      </c>
      <c r="N314" s="28">
        <f t="shared" si="86"/>
        <v>283.13999999999999</v>
      </c>
      <c r="O314" s="51">
        <f t="shared" si="85"/>
        <v>0</v>
      </c>
      <c r="P314" s="52">
        <f t="shared" si="78"/>
        <v>0</v>
      </c>
    </row>
    <row r="315" ht="25.5">
      <c r="A315" s="35" t="s">
        <v>608</v>
      </c>
      <c r="B315" s="25" t="s">
        <v>609</v>
      </c>
      <c r="C315" s="26" t="s">
        <v>25</v>
      </c>
      <c r="D315" s="26">
        <v>106</v>
      </c>
      <c r="E315" s="26">
        <v>0</v>
      </c>
      <c r="F315" s="26">
        <v>0</v>
      </c>
      <c r="G315" s="50">
        <f t="shared" si="79"/>
        <v>0</v>
      </c>
      <c r="H315" s="50">
        <f t="shared" si="80"/>
        <v>106</v>
      </c>
      <c r="I315" s="28">
        <v>11.039999999999999</v>
      </c>
      <c r="J315" s="28">
        <f t="shared" si="86"/>
        <v>1170.24</v>
      </c>
      <c r="K315" s="28">
        <f t="shared" si="86"/>
        <v>0</v>
      </c>
      <c r="L315" s="28">
        <f t="shared" si="86"/>
        <v>0</v>
      </c>
      <c r="M315" s="28">
        <f t="shared" si="86"/>
        <v>0</v>
      </c>
      <c r="N315" s="28">
        <f t="shared" si="86"/>
        <v>1170.24</v>
      </c>
      <c r="O315" s="51">
        <f t="shared" si="85"/>
        <v>0</v>
      </c>
      <c r="P315" s="52">
        <f t="shared" si="78"/>
        <v>0</v>
      </c>
    </row>
    <row r="316" ht="25.5">
      <c r="A316" s="35" t="s">
        <v>610</v>
      </c>
      <c r="B316" s="25" t="s">
        <v>611</v>
      </c>
      <c r="C316" s="26" t="s">
        <v>25</v>
      </c>
      <c r="D316" s="26">
        <v>14</v>
      </c>
      <c r="E316" s="26">
        <v>0</v>
      </c>
      <c r="F316" s="26">
        <v>0</v>
      </c>
      <c r="G316" s="50">
        <f t="shared" si="79"/>
        <v>0</v>
      </c>
      <c r="H316" s="50">
        <f t="shared" si="80"/>
        <v>14</v>
      </c>
      <c r="I316" s="28">
        <v>52.719999999999999</v>
      </c>
      <c r="J316" s="28">
        <f t="shared" si="86"/>
        <v>738.08000000000004</v>
      </c>
      <c r="K316" s="28">
        <f t="shared" si="86"/>
        <v>0</v>
      </c>
      <c r="L316" s="28">
        <f t="shared" si="86"/>
        <v>0</v>
      </c>
      <c r="M316" s="28">
        <f t="shared" si="86"/>
        <v>0</v>
      </c>
      <c r="N316" s="28">
        <f t="shared" si="86"/>
        <v>738.08000000000004</v>
      </c>
      <c r="O316" s="51">
        <f t="shared" si="85"/>
        <v>0</v>
      </c>
      <c r="P316" s="52">
        <f t="shared" si="78"/>
        <v>0</v>
      </c>
    </row>
    <row r="317" ht="25.5">
      <c r="A317" s="35" t="s">
        <v>612</v>
      </c>
      <c r="B317" s="25" t="s">
        <v>613</v>
      </c>
      <c r="C317" s="26" t="s">
        <v>25</v>
      </c>
      <c r="D317" s="26">
        <v>8</v>
      </c>
      <c r="E317" s="26">
        <v>0</v>
      </c>
      <c r="F317" s="26">
        <v>0</v>
      </c>
      <c r="G317" s="50">
        <f t="shared" si="79"/>
        <v>0</v>
      </c>
      <c r="H317" s="50">
        <f t="shared" si="80"/>
        <v>8</v>
      </c>
      <c r="I317" s="28">
        <v>52.719999999999999</v>
      </c>
      <c r="J317" s="28">
        <f t="shared" si="86"/>
        <v>421.75999999999999</v>
      </c>
      <c r="K317" s="28">
        <f t="shared" si="86"/>
        <v>0</v>
      </c>
      <c r="L317" s="28">
        <f t="shared" si="86"/>
        <v>0</v>
      </c>
      <c r="M317" s="28">
        <f t="shared" si="86"/>
        <v>0</v>
      </c>
      <c r="N317" s="28">
        <f t="shared" si="86"/>
        <v>421.75999999999999</v>
      </c>
      <c r="O317" s="51">
        <f t="shared" si="85"/>
        <v>0</v>
      </c>
      <c r="P317" s="52">
        <f t="shared" si="78"/>
        <v>0</v>
      </c>
    </row>
    <row r="318" ht="25.5">
      <c r="A318" s="35" t="s">
        <v>614</v>
      </c>
      <c r="B318" s="25" t="s">
        <v>615</v>
      </c>
      <c r="C318" s="26" t="s">
        <v>25</v>
      </c>
      <c r="D318" s="26">
        <v>1</v>
      </c>
      <c r="E318" s="26">
        <v>0</v>
      </c>
      <c r="F318" s="26">
        <v>0</v>
      </c>
      <c r="G318" s="50">
        <f t="shared" si="79"/>
        <v>0</v>
      </c>
      <c r="H318" s="50">
        <f t="shared" si="80"/>
        <v>1</v>
      </c>
      <c r="I318" s="28">
        <v>42.890000000000001</v>
      </c>
      <c r="J318" s="28">
        <f t="shared" si="86"/>
        <v>42.890000000000001</v>
      </c>
      <c r="K318" s="28">
        <f t="shared" si="86"/>
        <v>0</v>
      </c>
      <c r="L318" s="28">
        <f t="shared" si="86"/>
        <v>0</v>
      </c>
      <c r="M318" s="28">
        <f t="shared" si="86"/>
        <v>0</v>
      </c>
      <c r="N318" s="28">
        <f t="shared" si="86"/>
        <v>42.890000000000001</v>
      </c>
      <c r="O318" s="51">
        <f t="shared" si="85"/>
        <v>0</v>
      </c>
      <c r="P318" s="52">
        <f t="shared" si="78"/>
        <v>0</v>
      </c>
    </row>
    <row r="319" ht="25.5">
      <c r="A319" s="35" t="s">
        <v>616</v>
      </c>
      <c r="B319" s="25" t="s">
        <v>617</v>
      </c>
      <c r="C319" s="26" t="s">
        <v>25</v>
      </c>
      <c r="D319" s="26">
        <v>9</v>
      </c>
      <c r="E319" s="26">
        <v>0</v>
      </c>
      <c r="F319" s="26">
        <v>0</v>
      </c>
      <c r="G319" s="50">
        <f t="shared" si="79"/>
        <v>0</v>
      </c>
      <c r="H319" s="50">
        <f t="shared" si="80"/>
        <v>9</v>
      </c>
      <c r="I319" s="28">
        <v>18.469999999999999</v>
      </c>
      <c r="J319" s="28">
        <f t="shared" si="86"/>
        <v>166.22999999999999</v>
      </c>
      <c r="K319" s="28">
        <f t="shared" si="86"/>
        <v>0</v>
      </c>
      <c r="L319" s="28">
        <f t="shared" si="86"/>
        <v>0</v>
      </c>
      <c r="M319" s="28">
        <f t="shared" si="86"/>
        <v>0</v>
      </c>
      <c r="N319" s="28">
        <f t="shared" si="86"/>
        <v>166.22999999999999</v>
      </c>
      <c r="O319" s="51">
        <f t="shared" si="85"/>
        <v>0</v>
      </c>
      <c r="P319" s="52">
        <f t="shared" si="78"/>
        <v>0</v>
      </c>
    </row>
    <row r="320" ht="25.5">
      <c r="A320" s="35" t="s">
        <v>618</v>
      </c>
      <c r="B320" s="25" t="s">
        <v>619</v>
      </c>
      <c r="C320" s="26" t="s">
        <v>25</v>
      </c>
      <c r="D320" s="26">
        <v>1</v>
      </c>
      <c r="E320" s="26">
        <v>0</v>
      </c>
      <c r="F320" s="26">
        <v>0</v>
      </c>
      <c r="G320" s="50">
        <f t="shared" si="79"/>
        <v>0</v>
      </c>
      <c r="H320" s="50">
        <f t="shared" si="80"/>
        <v>1</v>
      </c>
      <c r="I320" s="28">
        <v>32.450000000000003</v>
      </c>
      <c r="J320" s="28">
        <f t="shared" si="86"/>
        <v>32.450000000000003</v>
      </c>
      <c r="K320" s="28">
        <f t="shared" si="86"/>
        <v>0</v>
      </c>
      <c r="L320" s="28">
        <f t="shared" si="86"/>
        <v>0</v>
      </c>
      <c r="M320" s="28">
        <f t="shared" si="86"/>
        <v>0</v>
      </c>
      <c r="N320" s="28">
        <f t="shared" ref="N320:N375" si="87">ROUND(H320*$I320,2)</f>
        <v>32.450000000000003</v>
      </c>
      <c r="O320" s="51">
        <f t="shared" si="85"/>
        <v>0</v>
      </c>
      <c r="P320" s="52">
        <f t="shared" si="78"/>
        <v>0</v>
      </c>
    </row>
    <row r="321" ht="25.5">
      <c r="A321" s="35" t="s">
        <v>620</v>
      </c>
      <c r="B321" s="25" t="s">
        <v>579</v>
      </c>
      <c r="C321" s="26" t="s">
        <v>25</v>
      </c>
      <c r="D321" s="26">
        <v>16</v>
      </c>
      <c r="E321" s="26">
        <v>0</v>
      </c>
      <c r="F321" s="26">
        <v>0</v>
      </c>
      <c r="G321" s="50">
        <f t="shared" si="79"/>
        <v>0</v>
      </c>
      <c r="H321" s="50">
        <f t="shared" si="80"/>
        <v>16</v>
      </c>
      <c r="I321" s="28">
        <v>582.04999999999995</v>
      </c>
      <c r="J321" s="28">
        <f t="shared" si="86"/>
        <v>9312.8000000000011</v>
      </c>
      <c r="K321" s="28">
        <f t="shared" si="86"/>
        <v>0</v>
      </c>
      <c r="L321" s="28">
        <f t="shared" si="86"/>
        <v>0</v>
      </c>
      <c r="M321" s="28">
        <f t="shared" si="86"/>
        <v>0</v>
      </c>
      <c r="N321" s="28">
        <f t="shared" si="87"/>
        <v>9312.8000000000011</v>
      </c>
      <c r="O321" s="51">
        <f t="shared" si="85"/>
        <v>0</v>
      </c>
      <c r="P321" s="52">
        <f t="shared" si="78"/>
        <v>0</v>
      </c>
    </row>
    <row r="322" ht="25.5">
      <c r="A322" s="35" t="s">
        <v>621</v>
      </c>
      <c r="B322" s="25" t="s">
        <v>622</v>
      </c>
      <c r="C322" s="26" t="s">
        <v>25</v>
      </c>
      <c r="D322" s="26">
        <v>19</v>
      </c>
      <c r="E322" s="26">
        <v>0</v>
      </c>
      <c r="F322" s="26">
        <v>0</v>
      </c>
      <c r="G322" s="50">
        <f t="shared" si="79"/>
        <v>0</v>
      </c>
      <c r="H322" s="50">
        <f t="shared" si="80"/>
        <v>19</v>
      </c>
      <c r="I322" s="28">
        <v>100.34999999999999</v>
      </c>
      <c r="J322" s="28">
        <f t="shared" si="86"/>
        <v>1906.6500000000001</v>
      </c>
      <c r="K322" s="28">
        <f t="shared" si="86"/>
        <v>0</v>
      </c>
      <c r="L322" s="28">
        <f t="shared" si="86"/>
        <v>0</v>
      </c>
      <c r="M322" s="28">
        <f t="shared" si="86"/>
        <v>0</v>
      </c>
      <c r="N322" s="28">
        <f t="shared" si="87"/>
        <v>1906.6500000000001</v>
      </c>
      <c r="O322" s="51">
        <f t="shared" si="85"/>
        <v>0</v>
      </c>
      <c r="P322" s="52">
        <f t="shared" si="78"/>
        <v>0</v>
      </c>
    </row>
    <row r="323" ht="25.5">
      <c r="A323" s="35" t="s">
        <v>623</v>
      </c>
      <c r="B323" s="25" t="s">
        <v>624</v>
      </c>
      <c r="C323" s="26" t="s">
        <v>25</v>
      </c>
      <c r="D323" s="26">
        <v>12</v>
      </c>
      <c r="E323" s="26">
        <v>0</v>
      </c>
      <c r="F323" s="26">
        <v>0</v>
      </c>
      <c r="G323" s="50">
        <f t="shared" si="79"/>
        <v>0</v>
      </c>
      <c r="H323" s="50">
        <f t="shared" si="80"/>
        <v>12</v>
      </c>
      <c r="I323" s="28">
        <v>83.989999999999995</v>
      </c>
      <c r="J323" s="28">
        <f t="shared" si="86"/>
        <v>1007.88</v>
      </c>
      <c r="K323" s="28">
        <f t="shared" si="86"/>
        <v>0</v>
      </c>
      <c r="L323" s="28">
        <f t="shared" si="86"/>
        <v>0</v>
      </c>
      <c r="M323" s="28">
        <f t="shared" si="86"/>
        <v>0</v>
      </c>
      <c r="N323" s="28">
        <f t="shared" si="87"/>
        <v>1007.88</v>
      </c>
      <c r="O323" s="51">
        <f t="shared" si="85"/>
        <v>0</v>
      </c>
      <c r="P323" s="52">
        <f t="shared" si="78"/>
        <v>0</v>
      </c>
    </row>
    <row r="324" ht="25.5">
      <c r="A324" s="35" t="s">
        <v>625</v>
      </c>
      <c r="B324" s="25" t="s">
        <v>626</v>
      </c>
      <c r="C324" s="26" t="s">
        <v>25</v>
      </c>
      <c r="D324" s="26">
        <v>4</v>
      </c>
      <c r="E324" s="26">
        <v>0</v>
      </c>
      <c r="F324" s="26">
        <v>0</v>
      </c>
      <c r="G324" s="50">
        <f t="shared" si="79"/>
        <v>0</v>
      </c>
      <c r="H324" s="50">
        <f t="shared" si="80"/>
        <v>4</v>
      </c>
      <c r="I324" s="28">
        <v>83.989999999999995</v>
      </c>
      <c r="J324" s="28">
        <f t="shared" si="86"/>
        <v>335.95999999999998</v>
      </c>
      <c r="K324" s="28">
        <f t="shared" si="86"/>
        <v>0</v>
      </c>
      <c r="L324" s="28">
        <f t="shared" si="86"/>
        <v>0</v>
      </c>
      <c r="M324" s="28">
        <f t="shared" si="86"/>
        <v>0</v>
      </c>
      <c r="N324" s="28">
        <f t="shared" si="87"/>
        <v>335.95999999999998</v>
      </c>
      <c r="O324" s="51">
        <f t="shared" si="85"/>
        <v>0</v>
      </c>
      <c r="P324" s="52">
        <f t="shared" si="78"/>
        <v>0</v>
      </c>
    </row>
    <row r="325" ht="25.5">
      <c r="A325" s="35" t="s">
        <v>627</v>
      </c>
      <c r="B325" s="25" t="s">
        <v>628</v>
      </c>
      <c r="C325" s="26" t="s">
        <v>25</v>
      </c>
      <c r="D325" s="26">
        <v>13</v>
      </c>
      <c r="E325" s="26">
        <v>0</v>
      </c>
      <c r="F325" s="26">
        <v>0</v>
      </c>
      <c r="G325" s="50">
        <f t="shared" si="79"/>
        <v>0</v>
      </c>
      <c r="H325" s="50">
        <f t="shared" si="80"/>
        <v>13</v>
      </c>
      <c r="I325" s="28">
        <v>23.710000000000001</v>
      </c>
      <c r="J325" s="28">
        <f t="shared" si="86"/>
        <v>308.23000000000002</v>
      </c>
      <c r="K325" s="28">
        <f t="shared" si="86"/>
        <v>0</v>
      </c>
      <c r="L325" s="28">
        <f t="shared" si="86"/>
        <v>0</v>
      </c>
      <c r="M325" s="28">
        <f t="shared" si="86"/>
        <v>0</v>
      </c>
      <c r="N325" s="28">
        <f t="shared" si="87"/>
        <v>308.23000000000002</v>
      </c>
      <c r="O325" s="51">
        <f t="shared" si="85"/>
        <v>0</v>
      </c>
      <c r="P325" s="52">
        <f t="shared" si="78"/>
        <v>0</v>
      </c>
    </row>
    <row r="326" ht="25.5">
      <c r="A326" s="35" t="s">
        <v>629</v>
      </c>
      <c r="B326" s="25" t="s">
        <v>630</v>
      </c>
      <c r="C326" s="26" t="s">
        <v>25</v>
      </c>
      <c r="D326" s="26">
        <v>1</v>
      </c>
      <c r="E326" s="26">
        <v>0</v>
      </c>
      <c r="F326" s="26">
        <v>0</v>
      </c>
      <c r="G326" s="50">
        <f t="shared" si="79"/>
        <v>0</v>
      </c>
      <c r="H326" s="50">
        <f t="shared" si="80"/>
        <v>1</v>
      </c>
      <c r="I326" s="28">
        <v>53.689999999999998</v>
      </c>
      <c r="J326" s="28">
        <f t="shared" si="86"/>
        <v>53.689999999999998</v>
      </c>
      <c r="K326" s="28">
        <f t="shared" si="86"/>
        <v>0</v>
      </c>
      <c r="L326" s="28">
        <f t="shared" si="86"/>
        <v>0</v>
      </c>
      <c r="M326" s="28">
        <f t="shared" si="86"/>
        <v>0</v>
      </c>
      <c r="N326" s="28">
        <f t="shared" si="87"/>
        <v>53.689999999999998</v>
      </c>
      <c r="O326" s="51">
        <f t="shared" si="85"/>
        <v>0</v>
      </c>
      <c r="P326" s="52">
        <f t="shared" si="78"/>
        <v>0</v>
      </c>
    </row>
    <row r="327">
      <c r="A327" s="35" t="s">
        <v>631</v>
      </c>
      <c r="B327" s="25" t="s">
        <v>632</v>
      </c>
      <c r="C327" s="26" t="s">
        <v>25</v>
      </c>
      <c r="D327" s="26">
        <v>12</v>
      </c>
      <c r="E327" s="26">
        <v>0</v>
      </c>
      <c r="F327" s="26">
        <v>0</v>
      </c>
      <c r="G327" s="50">
        <f t="shared" si="79"/>
        <v>0</v>
      </c>
      <c r="H327" s="50">
        <f t="shared" si="80"/>
        <v>12</v>
      </c>
      <c r="I327" s="28">
        <v>19.899999999999999</v>
      </c>
      <c r="J327" s="28">
        <f t="shared" si="86"/>
        <v>238.80000000000001</v>
      </c>
      <c r="K327" s="28">
        <f t="shared" si="86"/>
        <v>0</v>
      </c>
      <c r="L327" s="28">
        <f t="shared" si="86"/>
        <v>0</v>
      </c>
      <c r="M327" s="28">
        <f t="shared" si="86"/>
        <v>0</v>
      </c>
      <c r="N327" s="28">
        <f t="shared" si="87"/>
        <v>238.80000000000001</v>
      </c>
      <c r="O327" s="51">
        <f t="shared" si="85"/>
        <v>0</v>
      </c>
      <c r="P327" s="52">
        <f t="shared" si="78"/>
        <v>0</v>
      </c>
    </row>
    <row r="328" ht="25.5">
      <c r="A328" s="35" t="s">
        <v>633</v>
      </c>
      <c r="B328" s="25" t="s">
        <v>634</v>
      </c>
      <c r="C328" s="26" t="s">
        <v>25</v>
      </c>
      <c r="D328" s="26">
        <v>15</v>
      </c>
      <c r="E328" s="26">
        <v>0</v>
      </c>
      <c r="F328" s="26">
        <v>0</v>
      </c>
      <c r="G328" s="50">
        <f t="shared" si="79"/>
        <v>0</v>
      </c>
      <c r="H328" s="50">
        <f t="shared" si="80"/>
        <v>15</v>
      </c>
      <c r="I328" s="28">
        <v>18.379999999999999</v>
      </c>
      <c r="J328" s="28">
        <f t="shared" si="86"/>
        <v>275.69999999999999</v>
      </c>
      <c r="K328" s="28">
        <f t="shared" si="86"/>
        <v>0</v>
      </c>
      <c r="L328" s="28">
        <f t="shared" si="86"/>
        <v>0</v>
      </c>
      <c r="M328" s="28">
        <f t="shared" si="86"/>
        <v>0</v>
      </c>
      <c r="N328" s="28">
        <f t="shared" si="87"/>
        <v>275.69999999999999</v>
      </c>
      <c r="O328" s="51">
        <f t="shared" si="85"/>
        <v>0</v>
      </c>
      <c r="P328" s="52">
        <f t="shared" si="78"/>
        <v>0</v>
      </c>
    </row>
    <row r="329" ht="25.5">
      <c r="A329" s="35" t="s">
        <v>635</v>
      </c>
      <c r="B329" s="25" t="s">
        <v>636</v>
      </c>
      <c r="C329" s="26" t="s">
        <v>43</v>
      </c>
      <c r="D329" s="26">
        <v>3</v>
      </c>
      <c r="E329" s="26">
        <v>0</v>
      </c>
      <c r="F329" s="26">
        <v>0</v>
      </c>
      <c r="G329" s="50">
        <f t="shared" si="79"/>
        <v>0</v>
      </c>
      <c r="H329" s="50">
        <f t="shared" si="80"/>
        <v>3</v>
      </c>
      <c r="I329" s="28">
        <v>23.899999999999999</v>
      </c>
      <c r="J329" s="28">
        <f t="shared" si="86"/>
        <v>71.700000000000003</v>
      </c>
      <c r="K329" s="28">
        <f t="shared" si="86"/>
        <v>0</v>
      </c>
      <c r="L329" s="28">
        <f t="shared" si="86"/>
        <v>0</v>
      </c>
      <c r="M329" s="28">
        <f t="shared" si="86"/>
        <v>0</v>
      </c>
      <c r="N329" s="28">
        <f t="shared" si="87"/>
        <v>71.700000000000003</v>
      </c>
      <c r="O329" s="51">
        <f t="shared" si="85"/>
        <v>0</v>
      </c>
      <c r="P329" s="52">
        <f t="shared" si="78"/>
        <v>0</v>
      </c>
    </row>
    <row r="330" ht="25.5">
      <c r="A330" s="35" t="s">
        <v>637</v>
      </c>
      <c r="B330" s="25" t="s">
        <v>638</v>
      </c>
      <c r="C330" s="26" t="s">
        <v>25</v>
      </c>
      <c r="D330" s="26">
        <v>9</v>
      </c>
      <c r="E330" s="26">
        <v>0</v>
      </c>
      <c r="F330" s="26">
        <v>0</v>
      </c>
      <c r="G330" s="50">
        <f t="shared" si="79"/>
        <v>0</v>
      </c>
      <c r="H330" s="50">
        <f t="shared" si="80"/>
        <v>9</v>
      </c>
      <c r="I330" s="28">
        <v>22.75</v>
      </c>
      <c r="J330" s="28">
        <f t="shared" si="86"/>
        <v>204.75</v>
      </c>
      <c r="K330" s="28">
        <f t="shared" si="86"/>
        <v>0</v>
      </c>
      <c r="L330" s="28">
        <f t="shared" si="86"/>
        <v>0</v>
      </c>
      <c r="M330" s="28">
        <f t="shared" si="86"/>
        <v>0</v>
      </c>
      <c r="N330" s="28">
        <f t="shared" si="87"/>
        <v>204.75</v>
      </c>
      <c r="O330" s="51">
        <f t="shared" si="85"/>
        <v>0</v>
      </c>
      <c r="P330" s="52">
        <f t="shared" si="78"/>
        <v>0</v>
      </c>
    </row>
    <row r="331" ht="25.5">
      <c r="A331" s="35" t="s">
        <v>639</v>
      </c>
      <c r="B331" s="25" t="s">
        <v>640</v>
      </c>
      <c r="C331" s="26" t="s">
        <v>25</v>
      </c>
      <c r="D331" s="26">
        <v>9</v>
      </c>
      <c r="E331" s="26">
        <v>0</v>
      </c>
      <c r="F331" s="26">
        <v>0</v>
      </c>
      <c r="G331" s="50">
        <f t="shared" si="79"/>
        <v>0</v>
      </c>
      <c r="H331" s="50">
        <f t="shared" si="80"/>
        <v>9</v>
      </c>
      <c r="I331" s="28">
        <v>10.710000000000001</v>
      </c>
      <c r="J331" s="28">
        <f t="shared" si="86"/>
        <v>96.390000000000001</v>
      </c>
      <c r="K331" s="28">
        <f t="shared" si="86"/>
        <v>0</v>
      </c>
      <c r="L331" s="28">
        <f t="shared" si="86"/>
        <v>0</v>
      </c>
      <c r="M331" s="28">
        <f t="shared" si="86"/>
        <v>0</v>
      </c>
      <c r="N331" s="28">
        <f t="shared" si="87"/>
        <v>96.390000000000001</v>
      </c>
      <c r="O331" s="51">
        <f t="shared" si="85"/>
        <v>0</v>
      </c>
      <c r="P331" s="52">
        <f t="shared" si="78"/>
        <v>0</v>
      </c>
    </row>
    <row r="332" ht="25.5">
      <c r="A332" s="35" t="s">
        <v>641</v>
      </c>
      <c r="B332" s="25" t="s">
        <v>642</v>
      </c>
      <c r="C332" s="26" t="s">
        <v>25</v>
      </c>
      <c r="D332" s="26">
        <v>25</v>
      </c>
      <c r="E332" s="26">
        <v>0</v>
      </c>
      <c r="F332" s="26">
        <v>0</v>
      </c>
      <c r="G332" s="50">
        <f t="shared" si="79"/>
        <v>0</v>
      </c>
      <c r="H332" s="50">
        <f t="shared" si="80"/>
        <v>25</v>
      </c>
      <c r="I332" s="28">
        <v>10.84</v>
      </c>
      <c r="J332" s="28">
        <f t="shared" si="86"/>
        <v>271</v>
      </c>
      <c r="K332" s="28">
        <f t="shared" si="86"/>
        <v>0</v>
      </c>
      <c r="L332" s="28">
        <f t="shared" si="86"/>
        <v>0</v>
      </c>
      <c r="M332" s="28">
        <f t="shared" si="86"/>
        <v>0</v>
      </c>
      <c r="N332" s="28">
        <f t="shared" si="87"/>
        <v>271</v>
      </c>
      <c r="O332" s="51">
        <f t="shared" si="85"/>
        <v>0</v>
      </c>
      <c r="P332" s="52">
        <f t="shared" si="78"/>
        <v>0</v>
      </c>
    </row>
    <row r="333">
      <c r="A333" s="33" t="s">
        <v>643</v>
      </c>
      <c r="B333" s="34" t="s">
        <v>644</v>
      </c>
      <c r="C333" s="17"/>
      <c r="D333" s="17"/>
      <c r="E333" s="17"/>
      <c r="F333" s="17"/>
      <c r="G333" s="54"/>
      <c r="H333" s="17"/>
      <c r="I333" s="19"/>
      <c r="J333" s="19">
        <f>SUM(J334:J336)</f>
        <v>30738.050000000003</v>
      </c>
      <c r="K333" s="19">
        <f t="shared" ref="K333:N333" si="88">SUM(K334:K336)</f>
        <v>0</v>
      </c>
      <c r="L333" s="19">
        <f t="shared" si="88"/>
        <v>0</v>
      </c>
      <c r="M333" s="19">
        <f t="shared" si="88"/>
        <v>0</v>
      </c>
      <c r="N333" s="19">
        <f t="shared" si="88"/>
        <v>30738.050000000003</v>
      </c>
      <c r="O333" s="45">
        <f>SUM(M333/J333)</f>
        <v>0</v>
      </c>
      <c r="P333" s="46">
        <f t="shared" si="78"/>
        <v>0</v>
      </c>
    </row>
    <row r="334" ht="25.5">
      <c r="A334" s="35" t="s">
        <v>645</v>
      </c>
      <c r="B334" s="25" t="s">
        <v>646</v>
      </c>
      <c r="C334" s="26" t="s">
        <v>25</v>
      </c>
      <c r="D334" s="26">
        <v>1</v>
      </c>
      <c r="E334" s="26">
        <v>0</v>
      </c>
      <c r="F334" s="26">
        <v>0</v>
      </c>
      <c r="G334" s="50">
        <f t="shared" si="79"/>
        <v>0</v>
      </c>
      <c r="H334" s="50">
        <f t="shared" si="80"/>
        <v>1</v>
      </c>
      <c r="I334" s="28">
        <v>12325.540000000001</v>
      </c>
      <c r="J334" s="28">
        <f t="shared" si="86"/>
        <v>12325.540000000001</v>
      </c>
      <c r="K334" s="28">
        <f t="shared" si="86"/>
        <v>0</v>
      </c>
      <c r="L334" s="28">
        <f t="shared" si="86"/>
        <v>0</v>
      </c>
      <c r="M334" s="28">
        <f t="shared" si="86"/>
        <v>0</v>
      </c>
      <c r="N334" s="28">
        <f t="shared" si="87"/>
        <v>12325.540000000001</v>
      </c>
      <c r="O334" s="51">
        <f t="shared" ref="O334:O336" si="89">IF(L334="",0/J334,L334/J334)</f>
        <v>0</v>
      </c>
      <c r="P334" s="52">
        <f t="shared" si="78"/>
        <v>0</v>
      </c>
    </row>
    <row r="335" ht="25.5">
      <c r="A335" s="35" t="s">
        <v>647</v>
      </c>
      <c r="B335" s="25" t="s">
        <v>648</v>
      </c>
      <c r="C335" s="26" t="s">
        <v>25</v>
      </c>
      <c r="D335" s="26">
        <v>1</v>
      </c>
      <c r="E335" s="26">
        <v>0</v>
      </c>
      <c r="F335" s="26">
        <v>0</v>
      </c>
      <c r="G335" s="50">
        <f t="shared" si="79"/>
        <v>0</v>
      </c>
      <c r="H335" s="50">
        <f t="shared" si="80"/>
        <v>1</v>
      </c>
      <c r="I335" s="28">
        <v>9359.6599999999999</v>
      </c>
      <c r="J335" s="28">
        <f t="shared" si="86"/>
        <v>9359.6599999999999</v>
      </c>
      <c r="K335" s="28">
        <f t="shared" si="86"/>
        <v>0</v>
      </c>
      <c r="L335" s="28">
        <f t="shared" si="86"/>
        <v>0</v>
      </c>
      <c r="M335" s="28">
        <f t="shared" si="86"/>
        <v>0</v>
      </c>
      <c r="N335" s="28">
        <f t="shared" si="87"/>
        <v>9359.6599999999999</v>
      </c>
      <c r="O335" s="51">
        <f t="shared" si="89"/>
        <v>0</v>
      </c>
      <c r="P335" s="52">
        <f t="shared" si="78"/>
        <v>0</v>
      </c>
    </row>
    <row r="336" ht="25.5">
      <c r="A336" s="35" t="s">
        <v>649</v>
      </c>
      <c r="B336" s="25" t="s">
        <v>650</v>
      </c>
      <c r="C336" s="26" t="s">
        <v>25</v>
      </c>
      <c r="D336" s="26">
        <v>1</v>
      </c>
      <c r="E336" s="26">
        <v>0</v>
      </c>
      <c r="F336" s="26">
        <v>0</v>
      </c>
      <c r="G336" s="50">
        <f t="shared" si="79"/>
        <v>0</v>
      </c>
      <c r="H336" s="50">
        <f t="shared" si="80"/>
        <v>1</v>
      </c>
      <c r="I336" s="28">
        <v>9052.8500000000004</v>
      </c>
      <c r="J336" s="28">
        <f t="shared" si="86"/>
        <v>9052.8500000000004</v>
      </c>
      <c r="K336" s="28">
        <f t="shared" si="86"/>
        <v>0</v>
      </c>
      <c r="L336" s="28">
        <f t="shared" si="86"/>
        <v>0</v>
      </c>
      <c r="M336" s="28">
        <f t="shared" si="86"/>
        <v>0</v>
      </c>
      <c r="N336" s="28">
        <f t="shared" si="87"/>
        <v>9052.8500000000004</v>
      </c>
      <c r="O336" s="51">
        <f t="shared" si="89"/>
        <v>0</v>
      </c>
      <c r="P336" s="52">
        <f t="shared" si="78"/>
        <v>0</v>
      </c>
    </row>
    <row r="337">
      <c r="A337" s="33" t="s">
        <v>651</v>
      </c>
      <c r="B337" s="34" t="s">
        <v>652</v>
      </c>
      <c r="C337" s="17"/>
      <c r="D337" s="17"/>
      <c r="E337" s="17"/>
      <c r="F337" s="17"/>
      <c r="G337" s="54"/>
      <c r="H337" s="17"/>
      <c r="I337" s="19"/>
      <c r="J337" s="19">
        <f>SUM(J338:J371)</f>
        <v>63952.230000000003</v>
      </c>
      <c r="K337" s="19">
        <f t="shared" ref="K337:N337" si="90">SUM(K338:K371)</f>
        <v>0</v>
      </c>
      <c r="L337" s="19">
        <f t="shared" si="90"/>
        <v>0</v>
      </c>
      <c r="M337" s="19">
        <f t="shared" si="90"/>
        <v>0</v>
      </c>
      <c r="N337" s="19">
        <f t="shared" si="90"/>
        <v>63952.230000000003</v>
      </c>
      <c r="O337" s="45">
        <f>SUM(M337/J337)</f>
        <v>0</v>
      </c>
      <c r="P337" s="46">
        <f t="shared" si="78"/>
        <v>0</v>
      </c>
    </row>
    <row r="338" ht="25.5">
      <c r="A338" s="35" t="s">
        <v>653</v>
      </c>
      <c r="B338" s="25" t="s">
        <v>654</v>
      </c>
      <c r="C338" s="26" t="s">
        <v>25</v>
      </c>
      <c r="D338" s="26">
        <v>4</v>
      </c>
      <c r="E338" s="26">
        <v>0</v>
      </c>
      <c r="F338" s="26">
        <v>0</v>
      </c>
      <c r="G338" s="50">
        <f t="shared" si="79"/>
        <v>0</v>
      </c>
      <c r="H338" s="50">
        <f t="shared" si="80"/>
        <v>4</v>
      </c>
      <c r="I338" s="28">
        <v>355.51999999999998</v>
      </c>
      <c r="J338" s="28">
        <f t="shared" si="86"/>
        <v>1422.0799999999999</v>
      </c>
      <c r="K338" s="28">
        <f t="shared" si="86"/>
        <v>0</v>
      </c>
      <c r="L338" s="28">
        <f t="shared" si="86"/>
        <v>0</v>
      </c>
      <c r="M338" s="28">
        <f t="shared" si="86"/>
        <v>0</v>
      </c>
      <c r="N338" s="28">
        <f t="shared" si="87"/>
        <v>1422.0799999999999</v>
      </c>
      <c r="O338" s="51">
        <f t="shared" ref="O338:O371" si="91">IF(L338="",0/J338,L338/J338)</f>
        <v>0</v>
      </c>
      <c r="P338" s="52">
        <f t="shared" si="78"/>
        <v>0</v>
      </c>
    </row>
    <row r="339">
      <c r="A339" s="35" t="s">
        <v>655</v>
      </c>
      <c r="B339" s="25" t="s">
        <v>656</v>
      </c>
      <c r="C339" s="26" t="s">
        <v>25</v>
      </c>
      <c r="D339" s="26">
        <v>9</v>
      </c>
      <c r="E339" s="26">
        <v>0</v>
      </c>
      <c r="F339" s="26">
        <v>0</v>
      </c>
      <c r="G339" s="50">
        <f t="shared" si="79"/>
        <v>0</v>
      </c>
      <c r="H339" s="50">
        <f t="shared" si="80"/>
        <v>9</v>
      </c>
      <c r="I339" s="28">
        <v>641.42999999999995</v>
      </c>
      <c r="J339" s="28">
        <f t="shared" si="86"/>
        <v>5772.8699999999999</v>
      </c>
      <c r="K339" s="28">
        <f t="shared" si="86"/>
        <v>0</v>
      </c>
      <c r="L339" s="28">
        <f t="shared" si="86"/>
        <v>0</v>
      </c>
      <c r="M339" s="28">
        <f t="shared" si="86"/>
        <v>0</v>
      </c>
      <c r="N339" s="28">
        <f t="shared" si="87"/>
        <v>5772.8699999999999</v>
      </c>
      <c r="O339" s="51">
        <f t="shared" si="91"/>
        <v>0</v>
      </c>
      <c r="P339" s="52">
        <f t="shared" si="78"/>
        <v>0</v>
      </c>
    </row>
    <row r="340">
      <c r="A340" s="35" t="s">
        <v>657</v>
      </c>
      <c r="B340" s="25" t="s">
        <v>658</v>
      </c>
      <c r="C340" s="26" t="s">
        <v>25</v>
      </c>
      <c r="D340" s="26">
        <v>4</v>
      </c>
      <c r="E340" s="26">
        <v>0</v>
      </c>
      <c r="F340" s="26">
        <v>0</v>
      </c>
      <c r="G340" s="50">
        <f t="shared" si="79"/>
        <v>0</v>
      </c>
      <c r="H340" s="50">
        <f t="shared" si="80"/>
        <v>4</v>
      </c>
      <c r="I340" s="28">
        <v>48.350000000000001</v>
      </c>
      <c r="J340" s="28">
        <f t="shared" si="86"/>
        <v>193.40000000000001</v>
      </c>
      <c r="K340" s="28">
        <f t="shared" si="86"/>
        <v>0</v>
      </c>
      <c r="L340" s="28">
        <f t="shared" si="86"/>
        <v>0</v>
      </c>
      <c r="M340" s="28">
        <f t="shared" si="86"/>
        <v>0</v>
      </c>
      <c r="N340" s="28">
        <f t="shared" si="87"/>
        <v>193.40000000000001</v>
      </c>
      <c r="O340" s="51">
        <f t="shared" si="91"/>
        <v>0</v>
      </c>
      <c r="P340" s="52">
        <f t="shared" si="78"/>
        <v>0</v>
      </c>
    </row>
    <row r="341">
      <c r="A341" s="35" t="s">
        <v>659</v>
      </c>
      <c r="B341" s="25" t="s">
        <v>660</v>
      </c>
      <c r="C341" s="26" t="s">
        <v>25</v>
      </c>
      <c r="D341" s="26">
        <v>9</v>
      </c>
      <c r="E341" s="26">
        <v>0</v>
      </c>
      <c r="F341" s="26">
        <v>0</v>
      </c>
      <c r="G341" s="50">
        <f t="shared" si="79"/>
        <v>0</v>
      </c>
      <c r="H341" s="50">
        <f t="shared" si="80"/>
        <v>9</v>
      </c>
      <c r="I341" s="28">
        <v>100.5</v>
      </c>
      <c r="J341" s="28">
        <f t="shared" si="86"/>
        <v>904.5</v>
      </c>
      <c r="K341" s="28">
        <f t="shared" si="86"/>
        <v>0</v>
      </c>
      <c r="L341" s="28">
        <f t="shared" si="86"/>
        <v>0</v>
      </c>
      <c r="M341" s="28">
        <f t="shared" si="86"/>
        <v>0</v>
      </c>
      <c r="N341" s="28">
        <f t="shared" si="87"/>
        <v>904.5</v>
      </c>
      <c r="O341" s="51">
        <f t="shared" si="91"/>
        <v>0</v>
      </c>
      <c r="P341" s="52">
        <f t="shared" si="78"/>
        <v>0</v>
      </c>
    </row>
    <row r="342">
      <c r="A342" s="35" t="s">
        <v>661</v>
      </c>
      <c r="B342" s="25" t="s">
        <v>662</v>
      </c>
      <c r="C342" s="26" t="s">
        <v>25</v>
      </c>
      <c r="D342" s="26">
        <v>2</v>
      </c>
      <c r="E342" s="26">
        <v>0</v>
      </c>
      <c r="F342" s="26">
        <v>0</v>
      </c>
      <c r="G342" s="50">
        <f t="shared" si="79"/>
        <v>0</v>
      </c>
      <c r="H342" s="50">
        <f t="shared" si="80"/>
        <v>2</v>
      </c>
      <c r="I342" s="28">
        <v>457.73000000000002</v>
      </c>
      <c r="J342" s="28">
        <f t="shared" si="86"/>
        <v>915.46000000000004</v>
      </c>
      <c r="K342" s="28">
        <f t="shared" si="86"/>
        <v>0</v>
      </c>
      <c r="L342" s="28">
        <f t="shared" si="86"/>
        <v>0</v>
      </c>
      <c r="M342" s="28">
        <f t="shared" si="86"/>
        <v>0</v>
      </c>
      <c r="N342" s="28">
        <f t="shared" si="87"/>
        <v>915.46000000000004</v>
      </c>
      <c r="O342" s="51">
        <f t="shared" si="91"/>
        <v>0</v>
      </c>
      <c r="P342" s="52">
        <f t="shared" si="78"/>
        <v>0</v>
      </c>
    </row>
    <row r="343" ht="25.5">
      <c r="A343" s="35" t="s">
        <v>663</v>
      </c>
      <c r="B343" s="25" t="s">
        <v>664</v>
      </c>
      <c r="C343" s="26" t="s">
        <v>25</v>
      </c>
      <c r="D343" s="26">
        <v>3</v>
      </c>
      <c r="E343" s="26">
        <v>0</v>
      </c>
      <c r="F343" s="26">
        <v>0</v>
      </c>
      <c r="G343" s="50">
        <f t="shared" si="79"/>
        <v>0</v>
      </c>
      <c r="H343" s="50">
        <f t="shared" si="80"/>
        <v>3</v>
      </c>
      <c r="I343" s="28">
        <v>171.81999999999999</v>
      </c>
      <c r="J343" s="28">
        <f t="shared" si="86"/>
        <v>515.46000000000004</v>
      </c>
      <c r="K343" s="28">
        <f t="shared" si="86"/>
        <v>0</v>
      </c>
      <c r="L343" s="28">
        <f t="shared" si="86"/>
        <v>0</v>
      </c>
      <c r="M343" s="28">
        <f t="shared" si="86"/>
        <v>0</v>
      </c>
      <c r="N343" s="28">
        <f t="shared" si="87"/>
        <v>515.46000000000004</v>
      </c>
      <c r="O343" s="51">
        <f t="shared" si="91"/>
        <v>0</v>
      </c>
      <c r="P343" s="52">
        <f t="shared" si="78"/>
        <v>0</v>
      </c>
    </row>
    <row r="344">
      <c r="A344" s="35" t="s">
        <v>665</v>
      </c>
      <c r="B344" s="25" t="s">
        <v>666</v>
      </c>
      <c r="C344" s="26" t="s">
        <v>25</v>
      </c>
      <c r="D344" s="26">
        <v>13</v>
      </c>
      <c r="E344" s="26">
        <v>0</v>
      </c>
      <c r="F344" s="26">
        <v>0</v>
      </c>
      <c r="G344" s="50">
        <f t="shared" si="79"/>
        <v>0</v>
      </c>
      <c r="H344" s="50">
        <f t="shared" si="80"/>
        <v>13</v>
      </c>
      <c r="I344" s="28">
        <v>169.58000000000001</v>
      </c>
      <c r="J344" s="28">
        <f t="shared" si="86"/>
        <v>2204.54</v>
      </c>
      <c r="K344" s="28">
        <f t="shared" si="86"/>
        <v>0</v>
      </c>
      <c r="L344" s="28">
        <f t="shared" si="86"/>
        <v>0</v>
      </c>
      <c r="M344" s="28">
        <f t="shared" si="86"/>
        <v>0</v>
      </c>
      <c r="N344" s="28">
        <f t="shared" si="87"/>
        <v>2204.54</v>
      </c>
      <c r="O344" s="51">
        <f t="shared" si="91"/>
        <v>0</v>
      </c>
      <c r="P344" s="52">
        <f t="shared" si="78"/>
        <v>0</v>
      </c>
    </row>
    <row r="345">
      <c r="A345" s="35" t="s">
        <v>667</v>
      </c>
      <c r="B345" s="25" t="s">
        <v>668</v>
      </c>
      <c r="C345" s="26" t="s">
        <v>25</v>
      </c>
      <c r="D345" s="26">
        <v>3</v>
      </c>
      <c r="E345" s="26">
        <v>0</v>
      </c>
      <c r="F345" s="26">
        <v>0</v>
      </c>
      <c r="G345" s="50">
        <f t="shared" si="79"/>
        <v>0</v>
      </c>
      <c r="H345" s="50">
        <f t="shared" si="80"/>
        <v>3</v>
      </c>
      <c r="I345" s="28">
        <v>366.08999999999997</v>
      </c>
      <c r="J345" s="28">
        <f t="shared" si="86"/>
        <v>1098.27</v>
      </c>
      <c r="K345" s="28">
        <f t="shared" si="86"/>
        <v>0</v>
      </c>
      <c r="L345" s="28">
        <f t="shared" si="86"/>
        <v>0</v>
      </c>
      <c r="M345" s="28">
        <f t="shared" si="86"/>
        <v>0</v>
      </c>
      <c r="N345" s="28">
        <f t="shared" si="87"/>
        <v>1098.27</v>
      </c>
      <c r="O345" s="51">
        <f t="shared" si="91"/>
        <v>0</v>
      </c>
      <c r="P345" s="52">
        <f t="shared" si="78"/>
        <v>0</v>
      </c>
    </row>
    <row r="346">
      <c r="A346" s="35" t="s">
        <v>669</v>
      </c>
      <c r="B346" s="25" t="s">
        <v>670</v>
      </c>
      <c r="C346" s="26" t="s">
        <v>25</v>
      </c>
      <c r="D346" s="26">
        <v>5</v>
      </c>
      <c r="E346" s="26">
        <v>0</v>
      </c>
      <c r="F346" s="26">
        <v>0</v>
      </c>
      <c r="G346" s="50">
        <f t="shared" si="79"/>
        <v>0</v>
      </c>
      <c r="H346" s="50">
        <f t="shared" si="80"/>
        <v>5</v>
      </c>
      <c r="I346" s="28">
        <v>835.77999999999997</v>
      </c>
      <c r="J346" s="28">
        <f t="shared" si="86"/>
        <v>4178.8999999999996</v>
      </c>
      <c r="K346" s="28">
        <f t="shared" si="86"/>
        <v>0</v>
      </c>
      <c r="L346" s="28">
        <f t="shared" si="86"/>
        <v>0</v>
      </c>
      <c r="M346" s="28">
        <f t="shared" si="86"/>
        <v>0</v>
      </c>
      <c r="N346" s="28">
        <f t="shared" si="87"/>
        <v>4178.8999999999996</v>
      </c>
      <c r="O346" s="51">
        <f t="shared" si="91"/>
        <v>0</v>
      </c>
      <c r="P346" s="52">
        <f t="shared" si="78"/>
        <v>0</v>
      </c>
    </row>
    <row r="347">
      <c r="A347" s="35" t="s">
        <v>671</v>
      </c>
      <c r="B347" s="25" t="s">
        <v>672</v>
      </c>
      <c r="C347" s="26" t="s">
        <v>25</v>
      </c>
      <c r="D347" s="26">
        <v>5</v>
      </c>
      <c r="E347" s="26">
        <v>0</v>
      </c>
      <c r="F347" s="26">
        <v>0</v>
      </c>
      <c r="G347" s="50">
        <f t="shared" si="79"/>
        <v>0</v>
      </c>
      <c r="H347" s="50">
        <f t="shared" si="80"/>
        <v>5</v>
      </c>
      <c r="I347" s="28">
        <v>237.69999999999999</v>
      </c>
      <c r="J347" s="28">
        <f t="shared" si="86"/>
        <v>1188.5</v>
      </c>
      <c r="K347" s="28">
        <f t="shared" si="86"/>
        <v>0</v>
      </c>
      <c r="L347" s="28">
        <f t="shared" si="86"/>
        <v>0</v>
      </c>
      <c r="M347" s="28">
        <f t="shared" si="86"/>
        <v>0</v>
      </c>
      <c r="N347" s="28">
        <f t="shared" si="87"/>
        <v>1188.5</v>
      </c>
      <c r="O347" s="51">
        <f t="shared" si="91"/>
        <v>0</v>
      </c>
      <c r="P347" s="52">
        <f t="shared" si="78"/>
        <v>0</v>
      </c>
    </row>
    <row r="348" ht="16.5" customHeight="1">
      <c r="A348" s="35" t="s">
        <v>673</v>
      </c>
      <c r="B348" s="25" t="s">
        <v>674</v>
      </c>
      <c r="C348" s="26" t="s">
        <v>25</v>
      </c>
      <c r="D348" s="26">
        <v>6</v>
      </c>
      <c r="E348" s="26">
        <v>0</v>
      </c>
      <c r="F348" s="26">
        <v>0</v>
      </c>
      <c r="G348" s="50">
        <f t="shared" si="79"/>
        <v>0</v>
      </c>
      <c r="H348" s="50">
        <f t="shared" si="80"/>
        <v>6</v>
      </c>
      <c r="I348" s="28">
        <v>237.69999999999999</v>
      </c>
      <c r="J348" s="28">
        <f t="shared" si="86"/>
        <v>1426.2</v>
      </c>
      <c r="K348" s="28">
        <f t="shared" si="86"/>
        <v>0</v>
      </c>
      <c r="L348" s="28">
        <f t="shared" si="86"/>
        <v>0</v>
      </c>
      <c r="M348" s="28">
        <f t="shared" si="86"/>
        <v>0</v>
      </c>
      <c r="N348" s="28">
        <f t="shared" si="87"/>
        <v>1426.2</v>
      </c>
      <c r="O348" s="51">
        <f t="shared" si="91"/>
        <v>0</v>
      </c>
      <c r="P348" s="52">
        <f t="shared" si="78"/>
        <v>0</v>
      </c>
    </row>
    <row r="349">
      <c r="A349" s="35" t="s">
        <v>675</v>
      </c>
      <c r="B349" s="25" t="s">
        <v>676</v>
      </c>
      <c r="C349" s="26" t="s">
        <v>25</v>
      </c>
      <c r="D349" s="26">
        <v>1</v>
      </c>
      <c r="E349" s="26">
        <v>0</v>
      </c>
      <c r="F349" s="26">
        <v>0</v>
      </c>
      <c r="G349" s="50">
        <f t="shared" si="79"/>
        <v>0</v>
      </c>
      <c r="H349" s="50">
        <f t="shared" si="80"/>
        <v>1</v>
      </c>
      <c r="I349" s="28">
        <v>259.41000000000003</v>
      </c>
      <c r="J349" s="28">
        <f t="shared" si="86"/>
        <v>259.41000000000003</v>
      </c>
      <c r="K349" s="28">
        <f t="shared" si="86"/>
        <v>0</v>
      </c>
      <c r="L349" s="28">
        <f t="shared" si="86"/>
        <v>0</v>
      </c>
      <c r="M349" s="28">
        <f t="shared" si="86"/>
        <v>0</v>
      </c>
      <c r="N349" s="28">
        <f t="shared" si="87"/>
        <v>259.41000000000003</v>
      </c>
      <c r="O349" s="51">
        <f t="shared" si="91"/>
        <v>0</v>
      </c>
      <c r="P349" s="52">
        <f t="shared" si="78"/>
        <v>0</v>
      </c>
    </row>
    <row r="350" ht="25.5">
      <c r="A350" s="35" t="s">
        <v>677</v>
      </c>
      <c r="B350" s="25" t="s">
        <v>678</v>
      </c>
      <c r="C350" s="26" t="s">
        <v>25</v>
      </c>
      <c r="D350" s="26">
        <v>24</v>
      </c>
      <c r="E350" s="26">
        <v>0</v>
      </c>
      <c r="F350" s="26">
        <v>0</v>
      </c>
      <c r="G350" s="50">
        <f t="shared" si="79"/>
        <v>0</v>
      </c>
      <c r="H350" s="50">
        <f t="shared" si="80"/>
        <v>24</v>
      </c>
      <c r="I350" s="28">
        <v>91.739999999999995</v>
      </c>
      <c r="J350" s="28">
        <f t="shared" si="86"/>
        <v>2201.7600000000002</v>
      </c>
      <c r="K350" s="28">
        <f t="shared" si="86"/>
        <v>0</v>
      </c>
      <c r="L350" s="28">
        <f t="shared" si="86"/>
        <v>0</v>
      </c>
      <c r="M350" s="28">
        <f t="shared" si="86"/>
        <v>0</v>
      </c>
      <c r="N350" s="28">
        <f t="shared" si="87"/>
        <v>2201.7600000000002</v>
      </c>
      <c r="O350" s="51">
        <f t="shared" si="91"/>
        <v>0</v>
      </c>
      <c r="P350" s="52">
        <f t="shared" si="78"/>
        <v>0</v>
      </c>
    </row>
    <row r="351">
      <c r="A351" s="35" t="s">
        <v>679</v>
      </c>
      <c r="B351" s="25" t="s">
        <v>680</v>
      </c>
      <c r="C351" s="26" t="s">
        <v>25</v>
      </c>
      <c r="D351" s="26">
        <v>38</v>
      </c>
      <c r="E351" s="26">
        <v>0</v>
      </c>
      <c r="F351" s="26">
        <v>0</v>
      </c>
      <c r="G351" s="50">
        <f t="shared" si="79"/>
        <v>0</v>
      </c>
      <c r="H351" s="50">
        <f t="shared" si="80"/>
        <v>38</v>
      </c>
      <c r="I351" s="28">
        <v>13.07</v>
      </c>
      <c r="J351" s="28">
        <f t="shared" si="86"/>
        <v>496.66000000000003</v>
      </c>
      <c r="K351" s="28">
        <f t="shared" si="86"/>
        <v>0</v>
      </c>
      <c r="L351" s="28">
        <f t="shared" si="86"/>
        <v>0</v>
      </c>
      <c r="M351" s="28">
        <f t="shared" si="86"/>
        <v>0</v>
      </c>
      <c r="N351" s="28">
        <f t="shared" si="87"/>
        <v>496.66000000000003</v>
      </c>
      <c r="O351" s="51">
        <f t="shared" si="91"/>
        <v>0</v>
      </c>
      <c r="P351" s="52">
        <f t="shared" si="78"/>
        <v>0</v>
      </c>
    </row>
    <row r="352" ht="25.5">
      <c r="A352" s="35" t="s">
        <v>681</v>
      </c>
      <c r="B352" s="25" t="s">
        <v>682</v>
      </c>
      <c r="C352" s="26" t="s">
        <v>25</v>
      </c>
      <c r="D352" s="26">
        <v>9</v>
      </c>
      <c r="E352" s="26">
        <v>0</v>
      </c>
      <c r="F352" s="26">
        <v>0</v>
      </c>
      <c r="G352" s="50">
        <f t="shared" si="79"/>
        <v>0</v>
      </c>
      <c r="H352" s="50">
        <f t="shared" si="80"/>
        <v>9</v>
      </c>
      <c r="I352" s="28">
        <v>145.94</v>
      </c>
      <c r="J352" s="28">
        <f t="shared" si="86"/>
        <v>1313.46</v>
      </c>
      <c r="K352" s="28">
        <f t="shared" si="86"/>
        <v>0</v>
      </c>
      <c r="L352" s="28">
        <f t="shared" si="86"/>
        <v>0</v>
      </c>
      <c r="M352" s="28">
        <f t="shared" si="86"/>
        <v>0</v>
      </c>
      <c r="N352" s="28">
        <f t="shared" si="87"/>
        <v>1313.46</v>
      </c>
      <c r="O352" s="51">
        <f t="shared" si="91"/>
        <v>0</v>
      </c>
      <c r="P352" s="52">
        <f t="shared" si="78"/>
        <v>0</v>
      </c>
    </row>
    <row r="353" ht="25.5">
      <c r="A353" s="35" t="s">
        <v>683</v>
      </c>
      <c r="B353" s="25" t="s">
        <v>684</v>
      </c>
      <c r="C353" s="26" t="s">
        <v>25</v>
      </c>
      <c r="D353" s="26">
        <v>16</v>
      </c>
      <c r="E353" s="26">
        <v>0</v>
      </c>
      <c r="F353" s="26">
        <v>0</v>
      </c>
      <c r="G353" s="50">
        <f t="shared" si="79"/>
        <v>0</v>
      </c>
      <c r="H353" s="50">
        <f t="shared" si="80"/>
        <v>16</v>
      </c>
      <c r="I353" s="28">
        <v>161.41</v>
      </c>
      <c r="J353" s="28">
        <f t="shared" si="86"/>
        <v>2582.5599999999999</v>
      </c>
      <c r="K353" s="28">
        <f t="shared" si="86"/>
        <v>0</v>
      </c>
      <c r="L353" s="28">
        <f t="shared" si="86"/>
        <v>0</v>
      </c>
      <c r="M353" s="28">
        <f t="shared" si="86"/>
        <v>0</v>
      </c>
      <c r="N353" s="28">
        <f t="shared" si="87"/>
        <v>2582.5599999999999</v>
      </c>
      <c r="O353" s="51">
        <f t="shared" si="91"/>
        <v>0</v>
      </c>
      <c r="P353" s="52">
        <f t="shared" si="78"/>
        <v>0</v>
      </c>
    </row>
    <row r="354" s="55" customFormat="1">
      <c r="A354" s="35" t="s">
        <v>685</v>
      </c>
      <c r="B354" s="25" t="s">
        <v>686</v>
      </c>
      <c r="C354" s="26" t="s">
        <v>25</v>
      </c>
      <c r="D354" s="26">
        <v>2</v>
      </c>
      <c r="E354" s="26">
        <v>0</v>
      </c>
      <c r="F354" s="26">
        <v>0</v>
      </c>
      <c r="G354" s="50">
        <f t="shared" si="79"/>
        <v>0</v>
      </c>
      <c r="H354" s="50">
        <f t="shared" si="80"/>
        <v>2</v>
      </c>
      <c r="I354" s="28">
        <v>261.33999999999997</v>
      </c>
      <c r="J354" s="28">
        <f t="shared" si="86"/>
        <v>522.68000000000006</v>
      </c>
      <c r="K354" s="28">
        <f t="shared" si="86"/>
        <v>0</v>
      </c>
      <c r="L354" s="28">
        <f t="shared" si="86"/>
        <v>0</v>
      </c>
      <c r="M354" s="28">
        <f t="shared" si="86"/>
        <v>0</v>
      </c>
      <c r="N354" s="28">
        <f t="shared" si="87"/>
        <v>522.68000000000006</v>
      </c>
      <c r="O354" s="51">
        <f t="shared" si="91"/>
        <v>0</v>
      </c>
      <c r="P354" s="52">
        <f t="shared" si="78"/>
        <v>0</v>
      </c>
    </row>
    <row r="355">
      <c r="A355" s="35" t="s">
        <v>687</v>
      </c>
      <c r="B355" s="25" t="s">
        <v>688</v>
      </c>
      <c r="C355" s="26" t="s">
        <v>25</v>
      </c>
      <c r="D355" s="26">
        <v>7</v>
      </c>
      <c r="E355" s="26">
        <v>0</v>
      </c>
      <c r="F355" s="26">
        <v>0</v>
      </c>
      <c r="G355" s="50">
        <f t="shared" si="79"/>
        <v>0</v>
      </c>
      <c r="H355" s="50">
        <f t="shared" si="80"/>
        <v>7</v>
      </c>
      <c r="I355" s="28">
        <v>60.509999999999998</v>
      </c>
      <c r="J355" s="28">
        <f t="shared" si="86"/>
        <v>423.56999999999999</v>
      </c>
      <c r="K355" s="28">
        <f t="shared" si="86"/>
        <v>0</v>
      </c>
      <c r="L355" s="28">
        <f t="shared" si="86"/>
        <v>0</v>
      </c>
      <c r="M355" s="28">
        <f t="shared" si="86"/>
        <v>0</v>
      </c>
      <c r="N355" s="28">
        <f t="shared" si="87"/>
        <v>423.56999999999999</v>
      </c>
      <c r="O355" s="51">
        <f t="shared" si="91"/>
        <v>0</v>
      </c>
      <c r="P355" s="52">
        <f t="shared" si="78"/>
        <v>0</v>
      </c>
    </row>
    <row r="356" ht="25.5">
      <c r="A356" s="35" t="s">
        <v>689</v>
      </c>
      <c r="B356" s="25" t="s">
        <v>690</v>
      </c>
      <c r="C356" s="26" t="s">
        <v>25</v>
      </c>
      <c r="D356" s="26">
        <v>3</v>
      </c>
      <c r="E356" s="26">
        <v>0</v>
      </c>
      <c r="F356" s="26">
        <v>0</v>
      </c>
      <c r="G356" s="50">
        <f t="shared" ref="G356:G419" si="92">E356+F356</f>
        <v>0</v>
      </c>
      <c r="H356" s="50">
        <f t="shared" ref="H356:H419" si="93">IF(G356="",D356-0,D356-G356)</f>
        <v>3</v>
      </c>
      <c r="I356" s="28">
        <v>390.25</v>
      </c>
      <c r="J356" s="28">
        <f t="shared" si="86"/>
        <v>1170.75</v>
      </c>
      <c r="K356" s="28">
        <f t="shared" si="86"/>
        <v>0</v>
      </c>
      <c r="L356" s="28">
        <f t="shared" si="86"/>
        <v>0</v>
      </c>
      <c r="M356" s="28">
        <f t="shared" si="86"/>
        <v>0</v>
      </c>
      <c r="N356" s="28">
        <f t="shared" si="87"/>
        <v>1170.75</v>
      </c>
      <c r="O356" s="51">
        <f t="shared" si="91"/>
        <v>0</v>
      </c>
      <c r="P356" s="52">
        <f t="shared" ref="P356:P419" si="94">IF(M356="",0/J356,M356/J356)</f>
        <v>0</v>
      </c>
    </row>
    <row r="357">
      <c r="A357" s="35" t="s">
        <v>691</v>
      </c>
      <c r="B357" s="25" t="s">
        <v>692</v>
      </c>
      <c r="C357" s="26" t="s">
        <v>25</v>
      </c>
      <c r="D357" s="26">
        <v>2</v>
      </c>
      <c r="E357" s="26">
        <v>0</v>
      </c>
      <c r="F357" s="26">
        <v>0</v>
      </c>
      <c r="G357" s="50">
        <f t="shared" si="92"/>
        <v>0</v>
      </c>
      <c r="H357" s="50">
        <f t="shared" si="93"/>
        <v>2</v>
      </c>
      <c r="I357" s="28">
        <v>151.06999999999999</v>
      </c>
      <c r="J357" s="28">
        <f t="shared" si="86"/>
        <v>302.13999999999999</v>
      </c>
      <c r="K357" s="28">
        <f t="shared" si="86"/>
        <v>0</v>
      </c>
      <c r="L357" s="28">
        <f t="shared" si="86"/>
        <v>0</v>
      </c>
      <c r="M357" s="28">
        <f t="shared" si="86"/>
        <v>0</v>
      </c>
      <c r="N357" s="28">
        <f t="shared" si="87"/>
        <v>302.13999999999999</v>
      </c>
      <c r="O357" s="51">
        <f t="shared" si="91"/>
        <v>0</v>
      </c>
      <c r="P357" s="52">
        <f t="shared" si="94"/>
        <v>0</v>
      </c>
    </row>
    <row r="358">
      <c r="A358" s="35" t="s">
        <v>693</v>
      </c>
      <c r="B358" s="25" t="s">
        <v>694</v>
      </c>
      <c r="C358" s="26" t="s">
        <v>25</v>
      </c>
      <c r="D358" s="26">
        <v>25</v>
      </c>
      <c r="E358" s="26">
        <v>0</v>
      </c>
      <c r="F358" s="26">
        <v>0</v>
      </c>
      <c r="G358" s="50">
        <f t="shared" si="92"/>
        <v>0</v>
      </c>
      <c r="H358" s="50">
        <f t="shared" si="93"/>
        <v>25</v>
      </c>
      <c r="I358" s="28">
        <v>72.640000000000001</v>
      </c>
      <c r="J358" s="28">
        <f t="shared" si="86"/>
        <v>1816</v>
      </c>
      <c r="K358" s="28">
        <f t="shared" si="86"/>
        <v>0</v>
      </c>
      <c r="L358" s="28">
        <f t="shared" si="86"/>
        <v>0</v>
      </c>
      <c r="M358" s="28">
        <f t="shared" si="86"/>
        <v>0</v>
      </c>
      <c r="N358" s="28">
        <f t="shared" si="87"/>
        <v>1816</v>
      </c>
      <c r="O358" s="51">
        <f t="shared" si="91"/>
        <v>0</v>
      </c>
      <c r="P358" s="52">
        <f t="shared" si="94"/>
        <v>0</v>
      </c>
    </row>
    <row r="359">
      <c r="A359" s="35" t="s">
        <v>695</v>
      </c>
      <c r="B359" s="25" t="s">
        <v>696</v>
      </c>
      <c r="C359" s="26" t="s">
        <v>25</v>
      </c>
      <c r="D359" s="26">
        <v>8</v>
      </c>
      <c r="E359" s="26">
        <v>0</v>
      </c>
      <c r="F359" s="26">
        <v>0</v>
      </c>
      <c r="G359" s="50">
        <f t="shared" si="92"/>
        <v>0</v>
      </c>
      <c r="H359" s="50">
        <f t="shared" si="93"/>
        <v>8</v>
      </c>
      <c r="I359" s="28">
        <v>126.39</v>
      </c>
      <c r="J359" s="28">
        <f t="shared" si="86"/>
        <v>1011.12</v>
      </c>
      <c r="K359" s="28">
        <f t="shared" si="86"/>
        <v>0</v>
      </c>
      <c r="L359" s="28">
        <f t="shared" si="86"/>
        <v>0</v>
      </c>
      <c r="M359" s="28">
        <f t="shared" si="86"/>
        <v>0</v>
      </c>
      <c r="N359" s="28">
        <f t="shared" si="87"/>
        <v>1011.12</v>
      </c>
      <c r="O359" s="51">
        <f t="shared" si="91"/>
        <v>0</v>
      </c>
      <c r="P359" s="52">
        <f t="shared" si="94"/>
        <v>0</v>
      </c>
    </row>
    <row r="360" ht="25.5">
      <c r="A360" s="35" t="s">
        <v>697</v>
      </c>
      <c r="B360" s="25" t="s">
        <v>698</v>
      </c>
      <c r="C360" s="26" t="s">
        <v>25</v>
      </c>
      <c r="D360" s="26">
        <v>9</v>
      </c>
      <c r="E360" s="26">
        <v>0</v>
      </c>
      <c r="F360" s="26">
        <v>0</v>
      </c>
      <c r="G360" s="50">
        <f t="shared" si="92"/>
        <v>0</v>
      </c>
      <c r="H360" s="50">
        <f t="shared" si="93"/>
        <v>9</v>
      </c>
      <c r="I360" s="28">
        <v>357.55000000000001</v>
      </c>
      <c r="J360" s="28">
        <f t="shared" si="86"/>
        <v>3217.9500000000003</v>
      </c>
      <c r="K360" s="28">
        <f t="shared" si="86"/>
        <v>0</v>
      </c>
      <c r="L360" s="28">
        <f t="shared" si="86"/>
        <v>0</v>
      </c>
      <c r="M360" s="28">
        <f t="shared" si="86"/>
        <v>0</v>
      </c>
      <c r="N360" s="28">
        <f t="shared" si="87"/>
        <v>3217.9500000000003</v>
      </c>
      <c r="O360" s="51">
        <f t="shared" si="91"/>
        <v>0</v>
      </c>
      <c r="P360" s="52">
        <f t="shared" si="94"/>
        <v>0</v>
      </c>
    </row>
    <row r="361" ht="25.5">
      <c r="A361" s="35" t="s">
        <v>699</v>
      </c>
      <c r="B361" s="25" t="s">
        <v>700</v>
      </c>
      <c r="C361" s="26" t="s">
        <v>25</v>
      </c>
      <c r="D361" s="26">
        <v>5</v>
      </c>
      <c r="E361" s="26">
        <v>0</v>
      </c>
      <c r="F361" s="26">
        <v>0</v>
      </c>
      <c r="G361" s="50">
        <f t="shared" si="92"/>
        <v>0</v>
      </c>
      <c r="H361" s="50">
        <f t="shared" si="93"/>
        <v>5</v>
      </c>
      <c r="I361" s="28">
        <v>378.62</v>
      </c>
      <c r="J361" s="28">
        <f t="shared" si="86"/>
        <v>1893.1000000000001</v>
      </c>
      <c r="K361" s="28">
        <f t="shared" si="86"/>
        <v>0</v>
      </c>
      <c r="L361" s="28">
        <f t="shared" si="86"/>
        <v>0</v>
      </c>
      <c r="M361" s="28">
        <f t="shared" si="86"/>
        <v>0</v>
      </c>
      <c r="N361" s="28">
        <f t="shared" si="87"/>
        <v>1893.1000000000001</v>
      </c>
      <c r="O361" s="51">
        <f t="shared" si="91"/>
        <v>0</v>
      </c>
      <c r="P361" s="52">
        <f t="shared" si="94"/>
        <v>0</v>
      </c>
    </row>
    <row r="362" ht="25.5">
      <c r="A362" s="35" t="s">
        <v>701</v>
      </c>
      <c r="B362" s="25" t="s">
        <v>702</v>
      </c>
      <c r="C362" s="26" t="s">
        <v>25</v>
      </c>
      <c r="D362" s="26">
        <v>7</v>
      </c>
      <c r="E362" s="26">
        <v>0</v>
      </c>
      <c r="F362" s="26">
        <v>0</v>
      </c>
      <c r="G362" s="50">
        <f t="shared" si="92"/>
        <v>0</v>
      </c>
      <c r="H362" s="50">
        <f t="shared" si="93"/>
        <v>7</v>
      </c>
      <c r="I362" s="28">
        <v>392.63999999999999</v>
      </c>
      <c r="J362" s="28">
        <f t="shared" si="86"/>
        <v>2748.48</v>
      </c>
      <c r="K362" s="28">
        <f t="shared" si="86"/>
        <v>0</v>
      </c>
      <c r="L362" s="28">
        <f t="shared" si="86"/>
        <v>0</v>
      </c>
      <c r="M362" s="28">
        <f t="shared" si="86"/>
        <v>0</v>
      </c>
      <c r="N362" s="28">
        <f t="shared" si="87"/>
        <v>2748.48</v>
      </c>
      <c r="O362" s="51">
        <f t="shared" si="91"/>
        <v>0</v>
      </c>
      <c r="P362" s="52">
        <f t="shared" si="94"/>
        <v>0</v>
      </c>
    </row>
    <row r="363">
      <c r="A363" s="35" t="s">
        <v>703</v>
      </c>
      <c r="B363" s="25" t="s">
        <v>704</v>
      </c>
      <c r="C363" s="26" t="s">
        <v>25</v>
      </c>
      <c r="D363" s="26">
        <v>1</v>
      </c>
      <c r="E363" s="26">
        <v>0</v>
      </c>
      <c r="F363" s="26">
        <v>0</v>
      </c>
      <c r="G363" s="50">
        <f t="shared" si="92"/>
        <v>0</v>
      </c>
      <c r="H363" s="50">
        <f t="shared" si="93"/>
        <v>1</v>
      </c>
      <c r="I363" s="28">
        <v>1199.55</v>
      </c>
      <c r="J363" s="28">
        <f t="shared" si="86"/>
        <v>1199.55</v>
      </c>
      <c r="K363" s="28">
        <f t="shared" si="86"/>
        <v>0</v>
      </c>
      <c r="L363" s="28">
        <f t="shared" si="86"/>
        <v>0</v>
      </c>
      <c r="M363" s="28">
        <f t="shared" si="86"/>
        <v>0</v>
      </c>
      <c r="N363" s="28">
        <f t="shared" si="87"/>
        <v>1199.55</v>
      </c>
      <c r="O363" s="51">
        <f t="shared" si="91"/>
        <v>0</v>
      </c>
      <c r="P363" s="52">
        <f t="shared" si="94"/>
        <v>0</v>
      </c>
    </row>
    <row r="364" ht="25.5">
      <c r="A364" s="35" t="s">
        <v>705</v>
      </c>
      <c r="B364" s="25" t="s">
        <v>706</v>
      </c>
      <c r="C364" s="26" t="s">
        <v>25</v>
      </c>
      <c r="D364" s="26">
        <v>13</v>
      </c>
      <c r="E364" s="26">
        <v>0</v>
      </c>
      <c r="F364" s="26">
        <v>0</v>
      </c>
      <c r="G364" s="50">
        <f t="shared" si="92"/>
        <v>0</v>
      </c>
      <c r="H364" s="50">
        <f t="shared" si="93"/>
        <v>13</v>
      </c>
      <c r="I364" s="28">
        <v>386.72000000000003</v>
      </c>
      <c r="J364" s="28">
        <f t="shared" si="86"/>
        <v>5027.3599999999997</v>
      </c>
      <c r="K364" s="28">
        <f t="shared" si="86"/>
        <v>0</v>
      </c>
      <c r="L364" s="28">
        <f t="shared" si="86"/>
        <v>0</v>
      </c>
      <c r="M364" s="28">
        <f t="shared" si="86"/>
        <v>0</v>
      </c>
      <c r="N364" s="28">
        <f t="shared" si="87"/>
        <v>5027.3599999999997</v>
      </c>
      <c r="O364" s="51">
        <f t="shared" si="91"/>
        <v>0</v>
      </c>
      <c r="P364" s="52">
        <f t="shared" si="94"/>
        <v>0</v>
      </c>
    </row>
    <row r="365">
      <c r="A365" s="35" t="s">
        <v>707</v>
      </c>
      <c r="B365" s="25" t="s">
        <v>708</v>
      </c>
      <c r="C365" s="26" t="s">
        <v>25</v>
      </c>
      <c r="D365" s="26">
        <v>17</v>
      </c>
      <c r="E365" s="26">
        <v>0</v>
      </c>
      <c r="F365" s="26">
        <v>0</v>
      </c>
      <c r="G365" s="50">
        <f t="shared" si="92"/>
        <v>0</v>
      </c>
      <c r="H365" s="50">
        <f t="shared" si="93"/>
        <v>17</v>
      </c>
      <c r="I365" s="28">
        <v>113.17</v>
      </c>
      <c r="J365" s="28">
        <f t="shared" si="86"/>
        <v>1923.8900000000001</v>
      </c>
      <c r="K365" s="28">
        <f t="shared" si="86"/>
        <v>0</v>
      </c>
      <c r="L365" s="28">
        <f t="shared" si="86"/>
        <v>0</v>
      </c>
      <c r="M365" s="28">
        <f t="shared" si="86"/>
        <v>0</v>
      </c>
      <c r="N365" s="28">
        <f t="shared" si="87"/>
        <v>1923.8900000000001</v>
      </c>
      <c r="O365" s="51">
        <f t="shared" si="91"/>
        <v>0</v>
      </c>
      <c r="P365" s="52">
        <f t="shared" si="94"/>
        <v>0</v>
      </c>
    </row>
    <row r="366">
      <c r="A366" s="35" t="s">
        <v>709</v>
      </c>
      <c r="B366" s="25" t="s">
        <v>710</v>
      </c>
      <c r="C366" s="26" t="s">
        <v>25</v>
      </c>
      <c r="D366" s="26">
        <v>9</v>
      </c>
      <c r="E366" s="26">
        <v>0</v>
      </c>
      <c r="F366" s="26">
        <v>0</v>
      </c>
      <c r="G366" s="50">
        <f t="shared" si="92"/>
        <v>0</v>
      </c>
      <c r="H366" s="50">
        <f t="shared" si="93"/>
        <v>9</v>
      </c>
      <c r="I366" s="28">
        <v>85.790000000000006</v>
      </c>
      <c r="J366" s="28">
        <f t="shared" si="86"/>
        <v>772.11000000000001</v>
      </c>
      <c r="K366" s="28">
        <f t="shared" si="86"/>
        <v>0</v>
      </c>
      <c r="L366" s="28">
        <f t="shared" si="86"/>
        <v>0</v>
      </c>
      <c r="M366" s="28">
        <f t="shared" si="86"/>
        <v>0</v>
      </c>
      <c r="N366" s="28">
        <f t="shared" si="87"/>
        <v>772.11000000000001</v>
      </c>
      <c r="O366" s="51">
        <f t="shared" si="91"/>
        <v>0</v>
      </c>
      <c r="P366" s="52">
        <f t="shared" si="94"/>
        <v>0</v>
      </c>
    </row>
    <row r="367" ht="25.5">
      <c r="A367" s="35" t="s">
        <v>711</v>
      </c>
      <c r="B367" s="25" t="s">
        <v>712</v>
      </c>
      <c r="C367" s="26" t="s">
        <v>25</v>
      </c>
      <c r="D367" s="26">
        <v>14</v>
      </c>
      <c r="E367" s="26">
        <v>0</v>
      </c>
      <c r="F367" s="26">
        <v>0</v>
      </c>
      <c r="G367" s="50">
        <f t="shared" si="92"/>
        <v>0</v>
      </c>
      <c r="H367" s="50">
        <f t="shared" si="93"/>
        <v>14</v>
      </c>
      <c r="I367" s="28">
        <v>94.569999999999993</v>
      </c>
      <c r="J367" s="28">
        <f t="shared" si="86"/>
        <v>1323.98</v>
      </c>
      <c r="K367" s="28">
        <f t="shared" si="86"/>
        <v>0</v>
      </c>
      <c r="L367" s="28">
        <f t="shared" si="86"/>
        <v>0</v>
      </c>
      <c r="M367" s="28">
        <f t="shared" si="86"/>
        <v>0</v>
      </c>
      <c r="N367" s="28">
        <f t="shared" si="87"/>
        <v>1323.98</v>
      </c>
      <c r="O367" s="51">
        <f t="shared" si="91"/>
        <v>0</v>
      </c>
      <c r="P367" s="52">
        <f t="shared" si="94"/>
        <v>0</v>
      </c>
    </row>
    <row r="368">
      <c r="A368" s="35" t="s">
        <v>713</v>
      </c>
      <c r="B368" s="25" t="s">
        <v>714</v>
      </c>
      <c r="C368" s="26" t="s">
        <v>19</v>
      </c>
      <c r="D368" s="26">
        <v>7.5</v>
      </c>
      <c r="E368" s="26">
        <v>0</v>
      </c>
      <c r="F368" s="26">
        <v>0</v>
      </c>
      <c r="G368" s="50">
        <f t="shared" si="92"/>
        <v>0</v>
      </c>
      <c r="H368" s="50">
        <f t="shared" si="93"/>
        <v>7.5</v>
      </c>
      <c r="I368" s="28">
        <v>662.22000000000003</v>
      </c>
      <c r="J368" s="28">
        <f t="shared" si="86"/>
        <v>4966.6500000000005</v>
      </c>
      <c r="K368" s="28">
        <f t="shared" si="86"/>
        <v>0</v>
      </c>
      <c r="L368" s="28">
        <f t="shared" si="86"/>
        <v>0</v>
      </c>
      <c r="M368" s="28">
        <f t="shared" si="86"/>
        <v>0</v>
      </c>
      <c r="N368" s="28">
        <f t="shared" si="87"/>
        <v>4966.6500000000005</v>
      </c>
      <c r="O368" s="51">
        <f t="shared" si="91"/>
        <v>0</v>
      </c>
      <c r="P368" s="52">
        <f t="shared" si="94"/>
        <v>0</v>
      </c>
    </row>
    <row r="369">
      <c r="A369" s="35" t="s">
        <v>715</v>
      </c>
      <c r="B369" s="25" t="s">
        <v>716</v>
      </c>
      <c r="C369" s="26" t="s">
        <v>25</v>
      </c>
      <c r="D369" s="26">
        <v>10</v>
      </c>
      <c r="E369" s="26">
        <v>0</v>
      </c>
      <c r="F369" s="26">
        <v>0</v>
      </c>
      <c r="G369" s="50">
        <f t="shared" si="92"/>
        <v>0</v>
      </c>
      <c r="H369" s="50">
        <f t="shared" si="93"/>
        <v>10</v>
      </c>
      <c r="I369" s="28">
        <v>209.56999999999999</v>
      </c>
      <c r="J369" s="28">
        <f t="shared" si="86"/>
        <v>2095.6999999999998</v>
      </c>
      <c r="K369" s="28">
        <f t="shared" si="86"/>
        <v>0</v>
      </c>
      <c r="L369" s="28">
        <f t="shared" si="86"/>
        <v>0</v>
      </c>
      <c r="M369" s="28">
        <f t="shared" si="86"/>
        <v>0</v>
      </c>
      <c r="N369" s="28">
        <f t="shared" si="87"/>
        <v>2095.6999999999998</v>
      </c>
      <c r="O369" s="51">
        <f t="shared" si="91"/>
        <v>0</v>
      </c>
      <c r="P369" s="52">
        <f t="shared" si="94"/>
        <v>0</v>
      </c>
    </row>
    <row r="370">
      <c r="A370" s="35" t="s">
        <v>717</v>
      </c>
      <c r="B370" s="25" t="s">
        <v>718</v>
      </c>
      <c r="C370" s="26" t="s">
        <v>25</v>
      </c>
      <c r="D370" s="26">
        <v>107</v>
      </c>
      <c r="E370" s="26">
        <v>0</v>
      </c>
      <c r="F370" s="26">
        <v>0</v>
      </c>
      <c r="G370" s="50">
        <f t="shared" si="92"/>
        <v>0</v>
      </c>
      <c r="H370" s="50">
        <f t="shared" si="93"/>
        <v>107</v>
      </c>
      <c r="I370" s="28">
        <v>51.520000000000003</v>
      </c>
      <c r="J370" s="28">
        <f t="shared" si="86"/>
        <v>5512.6400000000003</v>
      </c>
      <c r="K370" s="28">
        <f t="shared" si="86"/>
        <v>0</v>
      </c>
      <c r="L370" s="28">
        <f t="shared" si="86"/>
        <v>0</v>
      </c>
      <c r="M370" s="28">
        <f t="shared" si="86"/>
        <v>0</v>
      </c>
      <c r="N370" s="28">
        <f t="shared" si="87"/>
        <v>5512.6400000000003</v>
      </c>
      <c r="O370" s="51">
        <f t="shared" si="91"/>
        <v>0</v>
      </c>
      <c r="P370" s="52">
        <f t="shared" si="94"/>
        <v>0</v>
      </c>
    </row>
    <row r="371">
      <c r="A371" s="35" t="s">
        <v>719</v>
      </c>
      <c r="B371" s="25" t="s">
        <v>720</v>
      </c>
      <c r="C371" s="26" t="s">
        <v>336</v>
      </c>
      <c r="D371" s="26">
        <v>9.6999999999999993</v>
      </c>
      <c r="E371" s="26">
        <v>0</v>
      </c>
      <c r="F371" s="26">
        <v>0</v>
      </c>
      <c r="G371" s="50">
        <f t="shared" si="92"/>
        <v>0</v>
      </c>
      <c r="H371" s="50">
        <f t="shared" si="93"/>
        <v>9.6999999999999993</v>
      </c>
      <c r="I371" s="28">
        <v>139.22999999999999</v>
      </c>
      <c r="J371" s="28">
        <f t="shared" si="86"/>
        <v>1350.53</v>
      </c>
      <c r="K371" s="28">
        <f t="shared" si="86"/>
        <v>0</v>
      </c>
      <c r="L371" s="28">
        <f t="shared" si="86"/>
        <v>0</v>
      </c>
      <c r="M371" s="28">
        <f t="shared" si="86"/>
        <v>0</v>
      </c>
      <c r="N371" s="28">
        <f t="shared" si="87"/>
        <v>1350.53</v>
      </c>
      <c r="O371" s="51">
        <f t="shared" si="91"/>
        <v>0</v>
      </c>
      <c r="P371" s="52">
        <f t="shared" si="94"/>
        <v>0</v>
      </c>
    </row>
    <row r="372">
      <c r="A372" s="33" t="s">
        <v>721</v>
      </c>
      <c r="B372" s="34" t="s">
        <v>722</v>
      </c>
      <c r="C372" s="17"/>
      <c r="D372" s="17"/>
      <c r="E372" s="17"/>
      <c r="F372" s="17"/>
      <c r="G372" s="54"/>
      <c r="H372" s="17"/>
      <c r="I372" s="19"/>
      <c r="J372" s="19">
        <f>SUM(J373:J385)</f>
        <v>4503.7400000000007</v>
      </c>
      <c r="K372" s="19">
        <f t="shared" ref="K372:N372" si="95">SUM(K373:K385)</f>
        <v>0</v>
      </c>
      <c r="L372" s="19">
        <f t="shared" si="95"/>
        <v>0</v>
      </c>
      <c r="M372" s="19">
        <f t="shared" si="95"/>
        <v>0</v>
      </c>
      <c r="N372" s="19">
        <f t="shared" si="95"/>
        <v>4503.7400000000007</v>
      </c>
      <c r="O372" s="45">
        <f>SUM(M372/J372)</f>
        <v>0</v>
      </c>
      <c r="P372" s="46">
        <f t="shared" si="94"/>
        <v>0</v>
      </c>
    </row>
    <row r="373">
      <c r="A373" s="35" t="s">
        <v>723</v>
      </c>
      <c r="B373" s="25" t="s">
        <v>724</v>
      </c>
      <c r="C373" s="26" t="s">
        <v>25</v>
      </c>
      <c r="D373" s="26">
        <v>2</v>
      </c>
      <c r="E373" s="26">
        <v>0</v>
      </c>
      <c r="F373" s="26">
        <v>0</v>
      </c>
      <c r="G373" s="50">
        <f t="shared" si="92"/>
        <v>0</v>
      </c>
      <c r="H373" s="50">
        <f t="shared" si="93"/>
        <v>2</v>
      </c>
      <c r="I373" s="28">
        <v>49.840000000000003</v>
      </c>
      <c r="J373" s="28">
        <f t="shared" si="86"/>
        <v>99.680000000000007</v>
      </c>
      <c r="K373" s="28">
        <f t="shared" si="86"/>
        <v>0</v>
      </c>
      <c r="L373" s="28">
        <f t="shared" si="86"/>
        <v>0</v>
      </c>
      <c r="M373" s="28">
        <f t="shared" si="86"/>
        <v>0</v>
      </c>
      <c r="N373" s="28">
        <f t="shared" si="87"/>
        <v>99.680000000000007</v>
      </c>
      <c r="O373" s="51">
        <f t="shared" ref="O373:O385" si="96">IF(L373="",0/J373,L373/J373)</f>
        <v>0</v>
      </c>
      <c r="P373" s="52">
        <f t="shared" si="94"/>
        <v>0</v>
      </c>
    </row>
    <row r="374">
      <c r="A374" s="35" t="s">
        <v>725</v>
      </c>
      <c r="B374" s="25" t="s">
        <v>726</v>
      </c>
      <c r="C374" s="26" t="s">
        <v>25</v>
      </c>
      <c r="D374" s="26">
        <v>1</v>
      </c>
      <c r="E374" s="26">
        <v>0</v>
      </c>
      <c r="F374" s="26">
        <v>0</v>
      </c>
      <c r="G374" s="50">
        <f t="shared" si="92"/>
        <v>0</v>
      </c>
      <c r="H374" s="50">
        <f t="shared" si="93"/>
        <v>1</v>
      </c>
      <c r="I374" s="28">
        <v>815.66999999999996</v>
      </c>
      <c r="J374" s="28">
        <f t="shared" si="86"/>
        <v>815.67000000000007</v>
      </c>
      <c r="K374" s="28">
        <f t="shared" si="86"/>
        <v>0</v>
      </c>
      <c r="L374" s="28">
        <f t="shared" si="86"/>
        <v>0</v>
      </c>
      <c r="M374" s="28">
        <f t="shared" si="86"/>
        <v>0</v>
      </c>
      <c r="N374" s="28">
        <f t="shared" si="87"/>
        <v>815.67000000000007</v>
      </c>
      <c r="O374" s="51">
        <f t="shared" si="96"/>
        <v>0</v>
      </c>
      <c r="P374" s="52">
        <f t="shared" si="94"/>
        <v>0</v>
      </c>
    </row>
    <row r="375" ht="25.5">
      <c r="A375" s="35" t="s">
        <v>727</v>
      </c>
      <c r="B375" s="25" t="s">
        <v>728</v>
      </c>
      <c r="C375" s="26" t="s">
        <v>43</v>
      </c>
      <c r="D375" s="26">
        <v>45.799999999999997</v>
      </c>
      <c r="E375" s="26">
        <v>0</v>
      </c>
      <c r="F375" s="26">
        <v>0</v>
      </c>
      <c r="G375" s="50">
        <f t="shared" si="92"/>
        <v>0</v>
      </c>
      <c r="H375" s="50">
        <f t="shared" si="93"/>
        <v>45.799999999999997</v>
      </c>
      <c r="I375" s="28">
        <v>46.490000000000002</v>
      </c>
      <c r="J375" s="28">
        <f t="shared" si="86"/>
        <v>2129.2400000000002</v>
      </c>
      <c r="K375" s="28">
        <f t="shared" si="86"/>
        <v>0</v>
      </c>
      <c r="L375" s="28">
        <f t="shared" si="86"/>
        <v>0</v>
      </c>
      <c r="M375" s="28">
        <f t="shared" si="86"/>
        <v>0</v>
      </c>
      <c r="N375" s="28">
        <f t="shared" si="87"/>
        <v>2129.2400000000002</v>
      </c>
      <c r="O375" s="51">
        <f t="shared" si="96"/>
        <v>0</v>
      </c>
      <c r="P375" s="52">
        <f t="shared" si="94"/>
        <v>0</v>
      </c>
    </row>
    <row r="376">
      <c r="A376" s="35" t="s">
        <v>729</v>
      </c>
      <c r="B376" s="25" t="s">
        <v>730</v>
      </c>
      <c r="C376" s="26" t="s">
        <v>25</v>
      </c>
      <c r="D376" s="26">
        <v>2</v>
      </c>
      <c r="E376" s="26">
        <v>0</v>
      </c>
      <c r="F376" s="26">
        <v>0</v>
      </c>
      <c r="G376" s="50">
        <f t="shared" si="92"/>
        <v>0</v>
      </c>
      <c r="H376" s="50">
        <f t="shared" si="93"/>
        <v>2</v>
      </c>
      <c r="I376" s="28">
        <v>57.399999999999999</v>
      </c>
      <c r="J376" s="28">
        <f t="shared" ref="J376:N439" si="97">ROUND(D376*$I376,2)</f>
        <v>114.8</v>
      </c>
      <c r="K376" s="28">
        <f t="shared" si="97"/>
        <v>0</v>
      </c>
      <c r="L376" s="28">
        <f t="shared" si="97"/>
        <v>0</v>
      </c>
      <c r="M376" s="28">
        <f t="shared" si="97"/>
        <v>0</v>
      </c>
      <c r="N376" s="28">
        <f t="shared" si="97"/>
        <v>114.8</v>
      </c>
      <c r="O376" s="51">
        <f t="shared" si="96"/>
        <v>0</v>
      </c>
      <c r="P376" s="52">
        <f t="shared" si="94"/>
        <v>0</v>
      </c>
    </row>
    <row r="377">
      <c r="A377" s="35" t="s">
        <v>731</v>
      </c>
      <c r="B377" s="25" t="s">
        <v>732</v>
      </c>
      <c r="C377" s="26" t="s">
        <v>25</v>
      </c>
      <c r="D377" s="26">
        <v>4</v>
      </c>
      <c r="E377" s="26">
        <v>0</v>
      </c>
      <c r="F377" s="26">
        <v>0</v>
      </c>
      <c r="G377" s="50">
        <f t="shared" si="92"/>
        <v>0</v>
      </c>
      <c r="H377" s="50">
        <f t="shared" si="93"/>
        <v>4</v>
      </c>
      <c r="I377" s="28">
        <v>66.819999999999993</v>
      </c>
      <c r="J377" s="28">
        <f t="shared" si="97"/>
        <v>267.28000000000003</v>
      </c>
      <c r="K377" s="28">
        <f t="shared" si="97"/>
        <v>0</v>
      </c>
      <c r="L377" s="28">
        <f t="shared" si="97"/>
        <v>0</v>
      </c>
      <c r="M377" s="28">
        <f t="shared" si="97"/>
        <v>0</v>
      </c>
      <c r="N377" s="28">
        <f t="shared" si="97"/>
        <v>267.28000000000003</v>
      </c>
      <c r="O377" s="51">
        <f t="shared" si="96"/>
        <v>0</v>
      </c>
      <c r="P377" s="52">
        <f t="shared" si="94"/>
        <v>0</v>
      </c>
    </row>
    <row r="378" ht="25.5">
      <c r="A378" s="35" t="s">
        <v>733</v>
      </c>
      <c r="B378" s="25" t="s">
        <v>734</v>
      </c>
      <c r="C378" s="26" t="s">
        <v>25</v>
      </c>
      <c r="D378" s="26">
        <v>1</v>
      </c>
      <c r="E378" s="26">
        <v>0</v>
      </c>
      <c r="F378" s="26">
        <v>0</v>
      </c>
      <c r="G378" s="50">
        <f t="shared" si="92"/>
        <v>0</v>
      </c>
      <c r="H378" s="50">
        <f t="shared" si="93"/>
        <v>1</v>
      </c>
      <c r="I378" s="28">
        <v>51.090000000000003</v>
      </c>
      <c r="J378" s="28">
        <f t="shared" si="97"/>
        <v>51.090000000000003</v>
      </c>
      <c r="K378" s="28">
        <f t="shared" si="97"/>
        <v>0</v>
      </c>
      <c r="L378" s="28">
        <f t="shared" si="97"/>
        <v>0</v>
      </c>
      <c r="M378" s="28">
        <f t="shared" si="97"/>
        <v>0</v>
      </c>
      <c r="N378" s="28">
        <f t="shared" si="97"/>
        <v>51.090000000000003</v>
      </c>
      <c r="O378" s="51">
        <f t="shared" si="96"/>
        <v>0</v>
      </c>
      <c r="P378" s="52">
        <f t="shared" si="94"/>
        <v>0</v>
      </c>
    </row>
    <row r="379" ht="25.5">
      <c r="A379" s="35" t="s">
        <v>735</v>
      </c>
      <c r="B379" s="25" t="s">
        <v>736</v>
      </c>
      <c r="C379" s="26" t="s">
        <v>25</v>
      </c>
      <c r="D379" s="26">
        <v>8</v>
      </c>
      <c r="E379" s="26">
        <v>0</v>
      </c>
      <c r="F379" s="26">
        <v>0</v>
      </c>
      <c r="G379" s="50">
        <f t="shared" si="92"/>
        <v>0</v>
      </c>
      <c r="H379" s="50">
        <f t="shared" si="93"/>
        <v>8</v>
      </c>
      <c r="I379" s="28">
        <v>27.719999999999999</v>
      </c>
      <c r="J379" s="28">
        <f t="shared" si="97"/>
        <v>221.75999999999999</v>
      </c>
      <c r="K379" s="28">
        <f t="shared" si="97"/>
        <v>0</v>
      </c>
      <c r="L379" s="28">
        <f t="shared" si="97"/>
        <v>0</v>
      </c>
      <c r="M379" s="28">
        <f t="shared" si="97"/>
        <v>0</v>
      </c>
      <c r="N379" s="28">
        <f t="shared" si="97"/>
        <v>221.75999999999999</v>
      </c>
      <c r="O379" s="51">
        <f t="shared" si="96"/>
        <v>0</v>
      </c>
      <c r="P379" s="52">
        <f t="shared" si="94"/>
        <v>0</v>
      </c>
    </row>
    <row r="380">
      <c r="A380" s="35" t="s">
        <v>737</v>
      </c>
      <c r="B380" s="25" t="s">
        <v>738</v>
      </c>
      <c r="C380" s="26" t="s">
        <v>25</v>
      </c>
      <c r="D380" s="26">
        <v>1</v>
      </c>
      <c r="E380" s="26">
        <v>0</v>
      </c>
      <c r="F380" s="26">
        <v>0</v>
      </c>
      <c r="G380" s="50">
        <f t="shared" si="92"/>
        <v>0</v>
      </c>
      <c r="H380" s="50">
        <f t="shared" si="93"/>
        <v>1</v>
      </c>
      <c r="I380" s="28">
        <v>17.940000000000001</v>
      </c>
      <c r="J380" s="28">
        <f t="shared" si="97"/>
        <v>17.940000000000001</v>
      </c>
      <c r="K380" s="28">
        <f t="shared" si="97"/>
        <v>0</v>
      </c>
      <c r="L380" s="28">
        <f t="shared" si="97"/>
        <v>0</v>
      </c>
      <c r="M380" s="28">
        <f t="shared" si="97"/>
        <v>0</v>
      </c>
      <c r="N380" s="28">
        <f t="shared" si="97"/>
        <v>17.940000000000001</v>
      </c>
      <c r="O380" s="51">
        <f t="shared" si="96"/>
        <v>0</v>
      </c>
      <c r="P380" s="52">
        <f t="shared" si="94"/>
        <v>0</v>
      </c>
    </row>
    <row r="381">
      <c r="A381" s="35" t="s">
        <v>739</v>
      </c>
      <c r="B381" s="25" t="s">
        <v>740</v>
      </c>
      <c r="C381" s="26" t="s">
        <v>25</v>
      </c>
      <c r="D381" s="26">
        <v>4</v>
      </c>
      <c r="E381" s="26">
        <v>0</v>
      </c>
      <c r="F381" s="26">
        <v>0</v>
      </c>
      <c r="G381" s="50">
        <f t="shared" si="92"/>
        <v>0</v>
      </c>
      <c r="H381" s="50">
        <f t="shared" si="93"/>
        <v>4</v>
      </c>
      <c r="I381" s="28">
        <v>30.309999999999999</v>
      </c>
      <c r="J381" s="28">
        <f t="shared" si="97"/>
        <v>121.24000000000001</v>
      </c>
      <c r="K381" s="28">
        <f t="shared" si="97"/>
        <v>0</v>
      </c>
      <c r="L381" s="28">
        <f t="shared" si="97"/>
        <v>0</v>
      </c>
      <c r="M381" s="28">
        <f t="shared" si="97"/>
        <v>0</v>
      </c>
      <c r="N381" s="28">
        <f t="shared" si="97"/>
        <v>121.24000000000001</v>
      </c>
      <c r="O381" s="51">
        <f t="shared" si="96"/>
        <v>0</v>
      </c>
      <c r="P381" s="52">
        <f t="shared" si="94"/>
        <v>0</v>
      </c>
    </row>
    <row r="382" ht="25.5">
      <c r="A382" s="35" t="s">
        <v>741</v>
      </c>
      <c r="B382" s="25" t="s">
        <v>742</v>
      </c>
      <c r="C382" s="26" t="s">
        <v>25</v>
      </c>
      <c r="D382" s="26">
        <v>2</v>
      </c>
      <c r="E382" s="26">
        <v>0</v>
      </c>
      <c r="F382" s="26">
        <v>0</v>
      </c>
      <c r="G382" s="50">
        <f t="shared" si="92"/>
        <v>0</v>
      </c>
      <c r="H382" s="50">
        <f t="shared" si="93"/>
        <v>2</v>
      </c>
      <c r="I382" s="28">
        <v>60.109999999999999</v>
      </c>
      <c r="J382" s="28">
        <f t="shared" si="97"/>
        <v>120.22</v>
      </c>
      <c r="K382" s="28">
        <f t="shared" si="97"/>
        <v>0</v>
      </c>
      <c r="L382" s="28">
        <f t="shared" si="97"/>
        <v>0</v>
      </c>
      <c r="M382" s="28">
        <f t="shared" si="97"/>
        <v>0</v>
      </c>
      <c r="N382" s="28">
        <f t="shared" si="97"/>
        <v>120.22</v>
      </c>
      <c r="O382" s="51">
        <f t="shared" si="96"/>
        <v>0</v>
      </c>
      <c r="P382" s="52">
        <f t="shared" si="94"/>
        <v>0</v>
      </c>
    </row>
    <row r="383" ht="25.5">
      <c r="A383" s="35" t="s">
        <v>743</v>
      </c>
      <c r="B383" s="25" t="s">
        <v>744</v>
      </c>
      <c r="C383" s="26" t="s">
        <v>25</v>
      </c>
      <c r="D383" s="26">
        <v>6</v>
      </c>
      <c r="E383" s="26">
        <v>0</v>
      </c>
      <c r="F383" s="26">
        <v>0</v>
      </c>
      <c r="G383" s="50">
        <f t="shared" si="92"/>
        <v>0</v>
      </c>
      <c r="H383" s="50">
        <f t="shared" si="93"/>
        <v>6</v>
      </c>
      <c r="I383" s="28">
        <v>60.109999999999999</v>
      </c>
      <c r="J383" s="28">
        <f t="shared" si="97"/>
        <v>360.66000000000003</v>
      </c>
      <c r="K383" s="28">
        <f t="shared" si="97"/>
        <v>0</v>
      </c>
      <c r="L383" s="28">
        <f t="shared" si="97"/>
        <v>0</v>
      </c>
      <c r="M383" s="28">
        <f t="shared" si="97"/>
        <v>0</v>
      </c>
      <c r="N383" s="28">
        <f t="shared" si="97"/>
        <v>360.66000000000003</v>
      </c>
      <c r="O383" s="51">
        <f t="shared" si="96"/>
        <v>0</v>
      </c>
      <c r="P383" s="52">
        <f t="shared" si="94"/>
        <v>0</v>
      </c>
    </row>
    <row r="384" ht="25.5">
      <c r="A384" s="35" t="s">
        <v>745</v>
      </c>
      <c r="B384" s="25" t="s">
        <v>746</v>
      </c>
      <c r="C384" s="26" t="s">
        <v>25</v>
      </c>
      <c r="D384" s="26">
        <v>2</v>
      </c>
      <c r="E384" s="26">
        <v>0</v>
      </c>
      <c r="F384" s="26">
        <v>0</v>
      </c>
      <c r="G384" s="50">
        <f t="shared" si="92"/>
        <v>0</v>
      </c>
      <c r="H384" s="50">
        <f t="shared" si="93"/>
        <v>2</v>
      </c>
      <c r="I384" s="28">
        <v>40.840000000000003</v>
      </c>
      <c r="J384" s="28">
        <f t="shared" si="97"/>
        <v>81.680000000000007</v>
      </c>
      <c r="K384" s="28">
        <f t="shared" si="97"/>
        <v>0</v>
      </c>
      <c r="L384" s="28">
        <f t="shared" si="97"/>
        <v>0</v>
      </c>
      <c r="M384" s="28">
        <f t="shared" si="97"/>
        <v>0</v>
      </c>
      <c r="N384" s="28">
        <f t="shared" si="97"/>
        <v>81.680000000000007</v>
      </c>
      <c r="O384" s="51">
        <f t="shared" si="96"/>
        <v>0</v>
      </c>
      <c r="P384" s="52">
        <f t="shared" si="94"/>
        <v>0</v>
      </c>
    </row>
    <row r="385" ht="25.5">
      <c r="A385" s="35" t="s">
        <v>747</v>
      </c>
      <c r="B385" s="25" t="s">
        <v>748</v>
      </c>
      <c r="C385" s="26" t="s">
        <v>19</v>
      </c>
      <c r="D385" s="26">
        <v>0.23999999999999999</v>
      </c>
      <c r="E385" s="26">
        <v>0</v>
      </c>
      <c r="F385" s="26">
        <v>0</v>
      </c>
      <c r="G385" s="50">
        <f t="shared" si="92"/>
        <v>0</v>
      </c>
      <c r="H385" s="50">
        <f t="shared" si="93"/>
        <v>0.23999999999999999</v>
      </c>
      <c r="I385" s="28">
        <v>427.01999999999998</v>
      </c>
      <c r="J385" s="28">
        <f t="shared" si="97"/>
        <v>102.48</v>
      </c>
      <c r="K385" s="28">
        <f t="shared" si="97"/>
        <v>0</v>
      </c>
      <c r="L385" s="28">
        <f t="shared" si="97"/>
        <v>0</v>
      </c>
      <c r="M385" s="28">
        <f t="shared" si="97"/>
        <v>0</v>
      </c>
      <c r="N385" s="28">
        <f t="shared" si="97"/>
        <v>102.48</v>
      </c>
      <c r="O385" s="51">
        <f t="shared" si="96"/>
        <v>0</v>
      </c>
      <c r="P385" s="52">
        <f t="shared" si="94"/>
        <v>0</v>
      </c>
    </row>
    <row r="386">
      <c r="A386" s="33" t="s">
        <v>749</v>
      </c>
      <c r="B386" s="34" t="s">
        <v>750</v>
      </c>
      <c r="C386" s="17"/>
      <c r="D386" s="17"/>
      <c r="E386" s="17"/>
      <c r="F386" s="17"/>
      <c r="G386" s="54"/>
      <c r="H386" s="17"/>
      <c r="I386" s="19"/>
      <c r="J386" s="19"/>
      <c r="K386" s="19"/>
      <c r="L386" s="19"/>
      <c r="M386" s="19"/>
      <c r="N386" s="19"/>
      <c r="O386" s="45"/>
      <c r="P386" s="46"/>
    </row>
    <row r="387">
      <c r="A387" s="33" t="s">
        <v>751</v>
      </c>
      <c r="B387" s="34" t="s">
        <v>752</v>
      </c>
      <c r="C387" s="17"/>
      <c r="D387" s="17"/>
      <c r="E387" s="17"/>
      <c r="F387" s="17"/>
      <c r="G387" s="54"/>
      <c r="H387" s="17"/>
      <c r="I387" s="19"/>
      <c r="J387" s="19">
        <f>SUM(J388:J389)</f>
        <v>3342.3800000000001</v>
      </c>
      <c r="K387" s="19">
        <f t="shared" ref="K387:N387" si="98">SUM(K388:K389)</f>
        <v>0</v>
      </c>
      <c r="L387" s="19">
        <f t="shared" si="98"/>
        <v>0</v>
      </c>
      <c r="M387" s="19">
        <f t="shared" si="98"/>
        <v>0</v>
      </c>
      <c r="N387" s="19">
        <f t="shared" si="98"/>
        <v>3342.3800000000001</v>
      </c>
      <c r="O387" s="45">
        <f>SUM(M387/J387)</f>
        <v>0</v>
      </c>
      <c r="P387" s="46">
        <f t="shared" si="94"/>
        <v>0</v>
      </c>
    </row>
    <row r="388">
      <c r="A388" s="35" t="s">
        <v>753</v>
      </c>
      <c r="B388" s="25" t="s">
        <v>754</v>
      </c>
      <c r="C388" s="26" t="s">
        <v>25</v>
      </c>
      <c r="D388" s="26">
        <v>6</v>
      </c>
      <c r="E388" s="26">
        <v>0</v>
      </c>
      <c r="F388" s="26">
        <v>0</v>
      </c>
      <c r="G388" s="50">
        <f t="shared" si="92"/>
        <v>0</v>
      </c>
      <c r="H388" s="50">
        <f t="shared" si="93"/>
        <v>6</v>
      </c>
      <c r="I388" s="28">
        <v>287.43000000000001</v>
      </c>
      <c r="J388" s="28">
        <f t="shared" si="97"/>
        <v>1724.5799999999999</v>
      </c>
      <c r="K388" s="28">
        <f t="shared" si="97"/>
        <v>0</v>
      </c>
      <c r="L388" s="28">
        <f t="shared" si="97"/>
        <v>0</v>
      </c>
      <c r="M388" s="28">
        <f t="shared" si="97"/>
        <v>0</v>
      </c>
      <c r="N388" s="28">
        <f t="shared" si="97"/>
        <v>1724.5799999999999</v>
      </c>
      <c r="O388" s="51">
        <f t="shared" ref="O388:O389" si="99">IF(L388="",0/J388,L388/J388)</f>
        <v>0</v>
      </c>
      <c r="P388" s="52">
        <f t="shared" si="94"/>
        <v>0</v>
      </c>
    </row>
    <row r="389">
      <c r="A389" s="35" t="s">
        <v>755</v>
      </c>
      <c r="B389" s="25" t="s">
        <v>756</v>
      </c>
      <c r="C389" s="26" t="s">
        <v>25</v>
      </c>
      <c r="D389" s="26">
        <v>2</v>
      </c>
      <c r="E389" s="26">
        <v>0</v>
      </c>
      <c r="F389" s="26">
        <v>0</v>
      </c>
      <c r="G389" s="50">
        <f t="shared" si="92"/>
        <v>0</v>
      </c>
      <c r="H389" s="50">
        <f t="shared" si="93"/>
        <v>2</v>
      </c>
      <c r="I389" s="28">
        <v>808.89999999999998</v>
      </c>
      <c r="J389" s="28">
        <f t="shared" si="97"/>
        <v>1617.8</v>
      </c>
      <c r="K389" s="28">
        <f t="shared" si="97"/>
        <v>0</v>
      </c>
      <c r="L389" s="28">
        <f t="shared" si="97"/>
        <v>0</v>
      </c>
      <c r="M389" s="28">
        <f t="shared" si="97"/>
        <v>0</v>
      </c>
      <c r="N389" s="28">
        <f t="shared" si="97"/>
        <v>1617.8</v>
      </c>
      <c r="O389" s="51">
        <f t="shared" si="99"/>
        <v>0</v>
      </c>
      <c r="P389" s="52">
        <f t="shared" si="94"/>
        <v>0</v>
      </c>
    </row>
    <row r="390">
      <c r="A390" s="33" t="s">
        <v>757</v>
      </c>
      <c r="B390" s="34" t="s">
        <v>758</v>
      </c>
      <c r="C390" s="17"/>
      <c r="D390" s="17"/>
      <c r="E390" s="17"/>
      <c r="F390" s="17"/>
      <c r="G390" s="54"/>
      <c r="H390" s="17"/>
      <c r="I390" s="19"/>
      <c r="J390" s="19">
        <f>SUM(J391:J392)</f>
        <v>6896.25</v>
      </c>
      <c r="K390" s="19">
        <f t="shared" ref="K390:N390" si="100">SUM(K391:K392)</f>
        <v>0</v>
      </c>
      <c r="L390" s="19">
        <f t="shared" si="100"/>
        <v>0</v>
      </c>
      <c r="M390" s="19">
        <f t="shared" si="100"/>
        <v>0</v>
      </c>
      <c r="N390" s="19">
        <f t="shared" si="100"/>
        <v>6896.25</v>
      </c>
      <c r="O390" s="45">
        <f>SUM(M390/J390)</f>
        <v>0</v>
      </c>
      <c r="P390" s="46">
        <f t="shared" si="94"/>
        <v>0</v>
      </c>
    </row>
    <row r="391" ht="25.5">
      <c r="A391" s="35" t="s">
        <v>759</v>
      </c>
      <c r="B391" s="25" t="s">
        <v>760</v>
      </c>
      <c r="C391" s="26" t="s">
        <v>25</v>
      </c>
      <c r="D391" s="26">
        <v>1</v>
      </c>
      <c r="E391" s="26">
        <v>0</v>
      </c>
      <c r="F391" s="26">
        <v>0</v>
      </c>
      <c r="G391" s="50">
        <f t="shared" si="92"/>
        <v>0</v>
      </c>
      <c r="H391" s="50">
        <f t="shared" si="93"/>
        <v>1</v>
      </c>
      <c r="I391" s="28">
        <v>2768.2199999999998</v>
      </c>
      <c r="J391" s="28">
        <f t="shared" si="97"/>
        <v>2768.2200000000003</v>
      </c>
      <c r="K391" s="28">
        <f t="shared" si="97"/>
        <v>0</v>
      </c>
      <c r="L391" s="28">
        <f t="shared" si="97"/>
        <v>0</v>
      </c>
      <c r="M391" s="28">
        <f t="shared" si="97"/>
        <v>0</v>
      </c>
      <c r="N391" s="28">
        <f t="shared" si="97"/>
        <v>2768.2200000000003</v>
      </c>
      <c r="O391" s="51">
        <f t="shared" ref="O391:O392" si="101">IF(L391="",0/J391,L391/J391)</f>
        <v>0</v>
      </c>
      <c r="P391" s="52">
        <f t="shared" si="94"/>
        <v>0</v>
      </c>
    </row>
    <row r="392">
      <c r="A392" s="35" t="s">
        <v>761</v>
      </c>
      <c r="B392" s="25" t="s">
        <v>762</v>
      </c>
      <c r="C392" s="26" t="s">
        <v>25</v>
      </c>
      <c r="D392" s="26">
        <v>1</v>
      </c>
      <c r="E392" s="26">
        <v>0</v>
      </c>
      <c r="F392" s="26">
        <v>0</v>
      </c>
      <c r="G392" s="50">
        <f t="shared" si="92"/>
        <v>0</v>
      </c>
      <c r="H392" s="50">
        <f t="shared" si="93"/>
        <v>1</v>
      </c>
      <c r="I392" s="28">
        <v>4128.0299999999997</v>
      </c>
      <c r="J392" s="28">
        <f t="shared" si="97"/>
        <v>4128.0299999999997</v>
      </c>
      <c r="K392" s="28">
        <f t="shared" si="97"/>
        <v>0</v>
      </c>
      <c r="L392" s="28">
        <f t="shared" si="97"/>
        <v>0</v>
      </c>
      <c r="M392" s="28">
        <f t="shared" si="97"/>
        <v>0</v>
      </c>
      <c r="N392" s="28">
        <f t="shared" si="97"/>
        <v>4128.0299999999997</v>
      </c>
      <c r="O392" s="51">
        <f t="shared" si="101"/>
        <v>0</v>
      </c>
      <c r="P392" s="52">
        <f t="shared" si="94"/>
        <v>0</v>
      </c>
    </row>
    <row r="393">
      <c r="A393" s="33" t="s">
        <v>763</v>
      </c>
      <c r="B393" s="34" t="s">
        <v>577</v>
      </c>
      <c r="C393" s="17"/>
      <c r="D393" s="17"/>
      <c r="E393" s="17"/>
      <c r="F393" s="17"/>
      <c r="G393" s="54"/>
      <c r="H393" s="17"/>
      <c r="I393" s="19"/>
      <c r="J393" s="19">
        <f>SUM(J394:J401)</f>
        <v>20541.98</v>
      </c>
      <c r="K393" s="19">
        <f t="shared" ref="K393:N393" si="102">SUM(K394:K401)</f>
        <v>0</v>
      </c>
      <c r="L393" s="19">
        <f t="shared" si="102"/>
        <v>0</v>
      </c>
      <c r="M393" s="19">
        <f t="shared" si="102"/>
        <v>0</v>
      </c>
      <c r="N393" s="19">
        <f t="shared" si="102"/>
        <v>20541.98</v>
      </c>
      <c r="O393" s="45">
        <f>SUM(M393/J393)</f>
        <v>0</v>
      </c>
      <c r="P393" s="46">
        <f t="shared" si="94"/>
        <v>0</v>
      </c>
    </row>
    <row r="394">
      <c r="A394" s="35" t="s">
        <v>764</v>
      </c>
      <c r="B394" s="25" t="s">
        <v>545</v>
      </c>
      <c r="C394" s="26" t="s">
        <v>25</v>
      </c>
      <c r="D394" s="26">
        <v>5</v>
      </c>
      <c r="E394" s="26">
        <v>0</v>
      </c>
      <c r="F394" s="26">
        <v>0</v>
      </c>
      <c r="G394" s="50">
        <f t="shared" si="92"/>
        <v>0</v>
      </c>
      <c r="H394" s="50">
        <f t="shared" si="93"/>
        <v>5</v>
      </c>
      <c r="I394" s="28">
        <v>276.32999999999998</v>
      </c>
      <c r="J394" s="28">
        <f t="shared" si="97"/>
        <v>1381.6500000000001</v>
      </c>
      <c r="K394" s="28">
        <f t="shared" si="97"/>
        <v>0</v>
      </c>
      <c r="L394" s="28">
        <f t="shared" si="97"/>
        <v>0</v>
      </c>
      <c r="M394" s="28">
        <f t="shared" si="97"/>
        <v>0</v>
      </c>
      <c r="N394" s="28">
        <f t="shared" si="97"/>
        <v>1381.6500000000001</v>
      </c>
      <c r="O394" s="51">
        <f t="shared" ref="O394:O401" si="103">IF(L394="",0/J394,L394/J394)</f>
        <v>0</v>
      </c>
      <c r="P394" s="52">
        <f t="shared" si="94"/>
        <v>0</v>
      </c>
    </row>
    <row r="395">
      <c r="A395" s="35" t="s">
        <v>765</v>
      </c>
      <c r="B395" s="25" t="s">
        <v>766</v>
      </c>
      <c r="C395" s="26" t="s">
        <v>25</v>
      </c>
      <c r="D395" s="26">
        <v>3</v>
      </c>
      <c r="E395" s="26">
        <v>0</v>
      </c>
      <c r="F395" s="26">
        <v>0</v>
      </c>
      <c r="G395" s="50">
        <f t="shared" si="92"/>
        <v>0</v>
      </c>
      <c r="H395" s="50">
        <f t="shared" si="93"/>
        <v>3</v>
      </c>
      <c r="I395" s="28">
        <v>649.15999999999997</v>
      </c>
      <c r="J395" s="28">
        <f t="shared" si="97"/>
        <v>1947.48</v>
      </c>
      <c r="K395" s="28">
        <f t="shared" si="97"/>
        <v>0</v>
      </c>
      <c r="L395" s="28">
        <f t="shared" si="97"/>
        <v>0</v>
      </c>
      <c r="M395" s="28">
        <f t="shared" si="97"/>
        <v>0</v>
      </c>
      <c r="N395" s="28">
        <f t="shared" si="97"/>
        <v>1947.48</v>
      </c>
      <c r="O395" s="51">
        <f t="shared" si="103"/>
        <v>0</v>
      </c>
      <c r="P395" s="52">
        <f t="shared" si="94"/>
        <v>0</v>
      </c>
    </row>
    <row r="396">
      <c r="A396" s="35" t="s">
        <v>767</v>
      </c>
      <c r="B396" s="25" t="s">
        <v>768</v>
      </c>
      <c r="C396" s="26" t="s">
        <v>25</v>
      </c>
      <c r="D396" s="26">
        <v>1</v>
      </c>
      <c r="E396" s="26">
        <v>0</v>
      </c>
      <c r="F396" s="26">
        <v>0</v>
      </c>
      <c r="G396" s="50">
        <f t="shared" si="92"/>
        <v>0</v>
      </c>
      <c r="H396" s="50">
        <f t="shared" si="93"/>
        <v>1</v>
      </c>
      <c r="I396" s="28">
        <v>173.41999999999999</v>
      </c>
      <c r="J396" s="28">
        <f t="shared" si="97"/>
        <v>173.42000000000002</v>
      </c>
      <c r="K396" s="28">
        <f t="shared" si="97"/>
        <v>0</v>
      </c>
      <c r="L396" s="28">
        <f t="shared" si="97"/>
        <v>0</v>
      </c>
      <c r="M396" s="28">
        <f t="shared" si="97"/>
        <v>0</v>
      </c>
      <c r="N396" s="28">
        <f t="shared" si="97"/>
        <v>173.42000000000002</v>
      </c>
      <c r="O396" s="51">
        <f t="shared" si="103"/>
        <v>0</v>
      </c>
      <c r="P396" s="52">
        <f t="shared" si="94"/>
        <v>0</v>
      </c>
    </row>
    <row r="397">
      <c r="A397" s="35" t="s">
        <v>769</v>
      </c>
      <c r="B397" s="25" t="s">
        <v>770</v>
      </c>
      <c r="C397" s="26" t="s">
        <v>25</v>
      </c>
      <c r="D397" s="26">
        <v>1</v>
      </c>
      <c r="E397" s="26">
        <v>0</v>
      </c>
      <c r="F397" s="26">
        <v>0</v>
      </c>
      <c r="G397" s="50">
        <f t="shared" si="92"/>
        <v>0</v>
      </c>
      <c r="H397" s="50">
        <f t="shared" si="93"/>
        <v>1</v>
      </c>
      <c r="I397" s="28">
        <v>5548.8199999999997</v>
      </c>
      <c r="J397" s="28">
        <f t="shared" si="97"/>
        <v>5548.8199999999997</v>
      </c>
      <c r="K397" s="28">
        <f t="shared" si="97"/>
        <v>0</v>
      </c>
      <c r="L397" s="28">
        <f t="shared" si="97"/>
        <v>0</v>
      </c>
      <c r="M397" s="28">
        <f t="shared" si="97"/>
        <v>0</v>
      </c>
      <c r="N397" s="28">
        <f t="shared" si="97"/>
        <v>5548.8199999999997</v>
      </c>
      <c r="O397" s="51">
        <f t="shared" si="103"/>
        <v>0</v>
      </c>
      <c r="P397" s="52">
        <f t="shared" si="94"/>
        <v>0</v>
      </c>
    </row>
    <row r="398">
      <c r="A398" s="35" t="s">
        <v>771</v>
      </c>
      <c r="B398" s="25" t="s">
        <v>772</v>
      </c>
      <c r="C398" s="26" t="s">
        <v>25</v>
      </c>
      <c r="D398" s="26">
        <v>1</v>
      </c>
      <c r="E398" s="26">
        <v>0</v>
      </c>
      <c r="F398" s="26">
        <v>0</v>
      </c>
      <c r="G398" s="50">
        <f t="shared" si="92"/>
        <v>0</v>
      </c>
      <c r="H398" s="50">
        <f t="shared" si="93"/>
        <v>1</v>
      </c>
      <c r="I398" s="28">
        <v>592.54999999999995</v>
      </c>
      <c r="J398" s="28">
        <f t="shared" si="97"/>
        <v>592.55000000000007</v>
      </c>
      <c r="K398" s="28">
        <f t="shared" si="97"/>
        <v>0</v>
      </c>
      <c r="L398" s="28">
        <f t="shared" si="97"/>
        <v>0</v>
      </c>
      <c r="M398" s="28">
        <f t="shared" si="97"/>
        <v>0</v>
      </c>
      <c r="N398" s="28">
        <f t="shared" si="97"/>
        <v>592.55000000000007</v>
      </c>
      <c r="O398" s="51">
        <f t="shared" si="103"/>
        <v>0</v>
      </c>
      <c r="P398" s="52">
        <f t="shared" si="94"/>
        <v>0</v>
      </c>
    </row>
    <row r="399">
      <c r="A399" s="35" t="s">
        <v>773</v>
      </c>
      <c r="B399" s="25" t="s">
        <v>774</v>
      </c>
      <c r="C399" s="26" t="s">
        <v>25</v>
      </c>
      <c r="D399" s="26">
        <v>1</v>
      </c>
      <c r="E399" s="26">
        <v>0</v>
      </c>
      <c r="F399" s="26">
        <v>0</v>
      </c>
      <c r="G399" s="50">
        <f t="shared" si="92"/>
        <v>0</v>
      </c>
      <c r="H399" s="50">
        <f t="shared" si="93"/>
        <v>1</v>
      </c>
      <c r="I399" s="28">
        <v>3401.1300000000001</v>
      </c>
      <c r="J399" s="28">
        <f t="shared" si="97"/>
        <v>3401.1300000000001</v>
      </c>
      <c r="K399" s="28">
        <f t="shared" si="97"/>
        <v>0</v>
      </c>
      <c r="L399" s="28">
        <f t="shared" si="97"/>
        <v>0</v>
      </c>
      <c r="M399" s="28">
        <f t="shared" si="97"/>
        <v>0</v>
      </c>
      <c r="N399" s="28">
        <f t="shared" si="97"/>
        <v>3401.1300000000001</v>
      </c>
      <c r="O399" s="51">
        <f t="shared" si="103"/>
        <v>0</v>
      </c>
      <c r="P399" s="52">
        <f t="shared" si="94"/>
        <v>0</v>
      </c>
    </row>
    <row r="400" ht="25.5">
      <c r="A400" s="35" t="s">
        <v>775</v>
      </c>
      <c r="B400" s="25" t="s">
        <v>776</v>
      </c>
      <c r="C400" s="26" t="s">
        <v>25</v>
      </c>
      <c r="D400" s="26">
        <v>2</v>
      </c>
      <c r="E400" s="26">
        <v>0</v>
      </c>
      <c r="F400" s="26">
        <v>0</v>
      </c>
      <c r="G400" s="50">
        <f t="shared" si="92"/>
        <v>0</v>
      </c>
      <c r="H400" s="50">
        <f t="shared" si="93"/>
        <v>2</v>
      </c>
      <c r="I400" s="28">
        <v>1418.1600000000001</v>
      </c>
      <c r="J400" s="28">
        <f t="shared" si="97"/>
        <v>2836.3200000000002</v>
      </c>
      <c r="K400" s="28">
        <f t="shared" si="97"/>
        <v>0</v>
      </c>
      <c r="L400" s="28">
        <f t="shared" si="97"/>
        <v>0</v>
      </c>
      <c r="M400" s="28">
        <f t="shared" si="97"/>
        <v>0</v>
      </c>
      <c r="N400" s="28">
        <f t="shared" si="97"/>
        <v>2836.3200000000002</v>
      </c>
      <c r="O400" s="51">
        <f t="shared" si="103"/>
        <v>0</v>
      </c>
      <c r="P400" s="52">
        <f t="shared" si="94"/>
        <v>0</v>
      </c>
    </row>
    <row r="401">
      <c r="A401" s="35" t="s">
        <v>777</v>
      </c>
      <c r="B401" s="25" t="s">
        <v>778</v>
      </c>
      <c r="C401" s="26" t="s">
        <v>25</v>
      </c>
      <c r="D401" s="26">
        <v>1</v>
      </c>
      <c r="E401" s="26">
        <v>0</v>
      </c>
      <c r="F401" s="26">
        <v>0</v>
      </c>
      <c r="G401" s="50">
        <f t="shared" si="92"/>
        <v>0</v>
      </c>
      <c r="H401" s="50">
        <f t="shared" si="93"/>
        <v>1</v>
      </c>
      <c r="I401" s="28">
        <v>4660.6099999999997</v>
      </c>
      <c r="J401" s="28">
        <f t="shared" si="97"/>
        <v>4660.6099999999997</v>
      </c>
      <c r="K401" s="28">
        <f t="shared" si="97"/>
        <v>0</v>
      </c>
      <c r="L401" s="28">
        <f t="shared" si="97"/>
        <v>0</v>
      </c>
      <c r="M401" s="28">
        <f t="shared" si="97"/>
        <v>0</v>
      </c>
      <c r="N401" s="28">
        <f t="shared" si="97"/>
        <v>4660.6099999999997</v>
      </c>
      <c r="O401" s="51">
        <f t="shared" si="103"/>
        <v>0</v>
      </c>
      <c r="P401" s="52">
        <f t="shared" si="94"/>
        <v>0</v>
      </c>
    </row>
    <row r="402">
      <c r="A402" s="33" t="s">
        <v>779</v>
      </c>
      <c r="B402" s="34" t="s">
        <v>585</v>
      </c>
      <c r="C402" s="17"/>
      <c r="D402" s="17"/>
      <c r="E402" s="17"/>
      <c r="F402" s="17"/>
      <c r="G402" s="54"/>
      <c r="H402" s="17"/>
      <c r="I402" s="19"/>
      <c r="J402" s="19">
        <f>SUM(J403:J407)</f>
        <v>10684.110000000001</v>
      </c>
      <c r="K402" s="19">
        <f t="shared" ref="K402:N402" si="104">SUM(K403:K407)</f>
        <v>0</v>
      </c>
      <c r="L402" s="19">
        <f t="shared" si="104"/>
        <v>0</v>
      </c>
      <c r="M402" s="19">
        <f t="shared" si="104"/>
        <v>0</v>
      </c>
      <c r="N402" s="19">
        <f t="shared" si="104"/>
        <v>10684.110000000001</v>
      </c>
      <c r="O402" s="45">
        <f>SUM(M402/J402)</f>
        <v>0</v>
      </c>
      <c r="P402" s="46">
        <f t="shared" si="94"/>
        <v>0</v>
      </c>
    </row>
    <row r="403" ht="25.5">
      <c r="A403" s="35" t="s">
        <v>780</v>
      </c>
      <c r="B403" s="25" t="s">
        <v>781</v>
      </c>
      <c r="C403" s="26" t="s">
        <v>25</v>
      </c>
      <c r="D403" s="26">
        <v>7</v>
      </c>
      <c r="E403" s="26">
        <v>0</v>
      </c>
      <c r="F403" s="26">
        <v>0</v>
      </c>
      <c r="G403" s="50">
        <f t="shared" si="92"/>
        <v>0</v>
      </c>
      <c r="H403" s="50">
        <f t="shared" si="93"/>
        <v>7</v>
      </c>
      <c r="I403" s="28">
        <v>152.03999999999999</v>
      </c>
      <c r="J403" s="28">
        <f t="shared" si="97"/>
        <v>1064.28</v>
      </c>
      <c r="K403" s="28">
        <f t="shared" si="97"/>
        <v>0</v>
      </c>
      <c r="L403" s="28">
        <f t="shared" si="97"/>
        <v>0</v>
      </c>
      <c r="M403" s="28">
        <f t="shared" si="97"/>
        <v>0</v>
      </c>
      <c r="N403" s="28">
        <f t="shared" si="97"/>
        <v>1064.28</v>
      </c>
      <c r="O403" s="51">
        <f t="shared" ref="O403:O407" si="105">IF(L403="",0/J403,L403/J403)</f>
        <v>0</v>
      </c>
      <c r="P403" s="52">
        <f t="shared" si="94"/>
        <v>0</v>
      </c>
    </row>
    <row r="404" ht="25.5">
      <c r="A404" s="35" t="s">
        <v>782</v>
      </c>
      <c r="B404" s="25" t="s">
        <v>783</v>
      </c>
      <c r="C404" s="26" t="s">
        <v>43</v>
      </c>
      <c r="D404" s="26">
        <v>63</v>
      </c>
      <c r="E404" s="26">
        <v>0</v>
      </c>
      <c r="F404" s="26">
        <v>0</v>
      </c>
      <c r="G404" s="50">
        <f t="shared" si="92"/>
        <v>0</v>
      </c>
      <c r="H404" s="50">
        <f t="shared" si="93"/>
        <v>63</v>
      </c>
      <c r="I404" s="28">
        <v>131.02000000000001</v>
      </c>
      <c r="J404" s="28">
        <f t="shared" si="97"/>
        <v>8254.2600000000002</v>
      </c>
      <c r="K404" s="28">
        <f t="shared" si="97"/>
        <v>0</v>
      </c>
      <c r="L404" s="28">
        <f t="shared" si="97"/>
        <v>0</v>
      </c>
      <c r="M404" s="28">
        <f t="shared" si="97"/>
        <v>0</v>
      </c>
      <c r="N404" s="28">
        <f t="shared" si="97"/>
        <v>8254.2600000000002</v>
      </c>
      <c r="O404" s="51">
        <f t="shared" si="105"/>
        <v>0</v>
      </c>
      <c r="P404" s="52">
        <f t="shared" si="94"/>
        <v>0</v>
      </c>
    </row>
    <row r="405" ht="25.5">
      <c r="A405" s="35" t="s">
        <v>784</v>
      </c>
      <c r="B405" s="25" t="s">
        <v>785</v>
      </c>
      <c r="C405" s="26" t="s">
        <v>25</v>
      </c>
      <c r="D405" s="26">
        <v>1</v>
      </c>
      <c r="E405" s="26">
        <v>0</v>
      </c>
      <c r="F405" s="26">
        <v>0</v>
      </c>
      <c r="G405" s="50">
        <f t="shared" si="92"/>
        <v>0</v>
      </c>
      <c r="H405" s="50">
        <f t="shared" si="93"/>
        <v>1</v>
      </c>
      <c r="I405" s="28">
        <v>165.65000000000001</v>
      </c>
      <c r="J405" s="28">
        <f t="shared" si="97"/>
        <v>165.65000000000001</v>
      </c>
      <c r="K405" s="28">
        <f t="shared" si="97"/>
        <v>0</v>
      </c>
      <c r="L405" s="28">
        <f t="shared" si="97"/>
        <v>0</v>
      </c>
      <c r="M405" s="28">
        <f t="shared" si="97"/>
        <v>0</v>
      </c>
      <c r="N405" s="28">
        <f t="shared" si="97"/>
        <v>165.65000000000001</v>
      </c>
      <c r="O405" s="51">
        <f t="shared" si="105"/>
        <v>0</v>
      </c>
      <c r="P405" s="52">
        <f t="shared" si="94"/>
        <v>0</v>
      </c>
    </row>
    <row r="406" ht="25.5">
      <c r="A406" s="35" t="s">
        <v>786</v>
      </c>
      <c r="B406" s="25" t="s">
        <v>787</v>
      </c>
      <c r="C406" s="26" t="s">
        <v>25</v>
      </c>
      <c r="D406" s="26">
        <v>2</v>
      </c>
      <c r="E406" s="26">
        <v>0</v>
      </c>
      <c r="F406" s="26">
        <v>0</v>
      </c>
      <c r="G406" s="50">
        <f t="shared" si="92"/>
        <v>0</v>
      </c>
      <c r="H406" s="50">
        <f t="shared" si="93"/>
        <v>2</v>
      </c>
      <c r="I406" s="28">
        <v>95.400000000000006</v>
      </c>
      <c r="J406" s="28">
        <f t="shared" si="97"/>
        <v>190.80000000000001</v>
      </c>
      <c r="K406" s="28">
        <f t="shared" si="97"/>
        <v>0</v>
      </c>
      <c r="L406" s="28">
        <f t="shared" si="97"/>
        <v>0</v>
      </c>
      <c r="M406" s="28">
        <f t="shared" si="97"/>
        <v>0</v>
      </c>
      <c r="N406" s="28">
        <f t="shared" si="97"/>
        <v>190.80000000000001</v>
      </c>
      <c r="O406" s="51">
        <f t="shared" si="105"/>
        <v>0</v>
      </c>
      <c r="P406" s="52">
        <f t="shared" si="94"/>
        <v>0</v>
      </c>
    </row>
    <row r="407" ht="25.5">
      <c r="A407" s="35" t="s">
        <v>788</v>
      </c>
      <c r="B407" s="25" t="s">
        <v>789</v>
      </c>
      <c r="C407" s="26" t="s">
        <v>25</v>
      </c>
      <c r="D407" s="26">
        <v>4</v>
      </c>
      <c r="E407" s="26">
        <v>0</v>
      </c>
      <c r="F407" s="26">
        <v>0</v>
      </c>
      <c r="G407" s="50">
        <f t="shared" si="92"/>
        <v>0</v>
      </c>
      <c r="H407" s="50">
        <f t="shared" si="93"/>
        <v>4</v>
      </c>
      <c r="I407" s="28">
        <v>252.28</v>
      </c>
      <c r="J407" s="28">
        <f t="shared" si="97"/>
        <v>1009.12</v>
      </c>
      <c r="K407" s="28">
        <f t="shared" si="97"/>
        <v>0</v>
      </c>
      <c r="L407" s="28">
        <f t="shared" si="97"/>
        <v>0</v>
      </c>
      <c r="M407" s="28">
        <f t="shared" si="97"/>
        <v>0</v>
      </c>
      <c r="N407" s="28">
        <f t="shared" si="97"/>
        <v>1009.12</v>
      </c>
      <c r="O407" s="51">
        <f t="shared" si="105"/>
        <v>0</v>
      </c>
      <c r="P407" s="52">
        <f t="shared" si="94"/>
        <v>0</v>
      </c>
    </row>
    <row r="408">
      <c r="A408" s="33" t="s">
        <v>790</v>
      </c>
      <c r="B408" s="34" t="s">
        <v>791</v>
      </c>
      <c r="C408" s="17"/>
      <c r="D408" s="17"/>
      <c r="E408" s="17"/>
      <c r="F408" s="17"/>
      <c r="G408" s="54"/>
      <c r="H408" s="17"/>
      <c r="I408" s="19"/>
      <c r="J408" s="19">
        <f>SUM(J409:J411)</f>
        <v>2960.3899999999999</v>
      </c>
      <c r="K408" s="19">
        <f t="shared" ref="K408:N408" si="106">SUM(K409:K411)</f>
        <v>0</v>
      </c>
      <c r="L408" s="19">
        <f t="shared" si="106"/>
        <v>0</v>
      </c>
      <c r="M408" s="19">
        <f t="shared" si="106"/>
        <v>0</v>
      </c>
      <c r="N408" s="19">
        <f t="shared" si="106"/>
        <v>2960.3899999999999</v>
      </c>
      <c r="O408" s="45">
        <f>SUM(M408/J408)</f>
        <v>0</v>
      </c>
      <c r="P408" s="46">
        <f t="shared" si="94"/>
        <v>0</v>
      </c>
    </row>
    <row r="409">
      <c r="A409" s="35" t="s">
        <v>792</v>
      </c>
      <c r="B409" s="25" t="s">
        <v>793</v>
      </c>
      <c r="C409" s="26" t="s">
        <v>25</v>
      </c>
      <c r="D409" s="26">
        <v>36</v>
      </c>
      <c r="E409" s="26">
        <v>0</v>
      </c>
      <c r="F409" s="26">
        <v>0</v>
      </c>
      <c r="G409" s="50">
        <f t="shared" si="92"/>
        <v>0</v>
      </c>
      <c r="H409" s="50">
        <f t="shared" si="93"/>
        <v>36</v>
      </c>
      <c r="I409" s="28">
        <v>19.170000000000002</v>
      </c>
      <c r="J409" s="28">
        <f t="shared" si="97"/>
        <v>690.12</v>
      </c>
      <c r="K409" s="28">
        <f t="shared" si="97"/>
        <v>0</v>
      </c>
      <c r="L409" s="28">
        <f t="shared" si="97"/>
        <v>0</v>
      </c>
      <c r="M409" s="28">
        <f t="shared" si="97"/>
        <v>0</v>
      </c>
      <c r="N409" s="28">
        <f t="shared" si="97"/>
        <v>690.12</v>
      </c>
      <c r="O409" s="51">
        <f t="shared" ref="O409:O411" si="107">IF(L409="",0/J409,L409/J409)</f>
        <v>0</v>
      </c>
      <c r="P409" s="52">
        <f t="shared" si="94"/>
        <v>0</v>
      </c>
    </row>
    <row r="410">
      <c r="A410" s="35" t="s">
        <v>794</v>
      </c>
      <c r="B410" s="25" t="s">
        <v>795</v>
      </c>
      <c r="C410" s="26" t="s">
        <v>25</v>
      </c>
      <c r="D410" s="26">
        <v>34</v>
      </c>
      <c r="E410" s="26">
        <v>0</v>
      </c>
      <c r="F410" s="26">
        <v>0</v>
      </c>
      <c r="G410" s="50">
        <f t="shared" si="92"/>
        <v>0</v>
      </c>
      <c r="H410" s="50">
        <f t="shared" si="93"/>
        <v>34</v>
      </c>
      <c r="I410" s="28">
        <v>52.979999999999997</v>
      </c>
      <c r="J410" s="28">
        <f t="shared" si="97"/>
        <v>1801.3199999999999</v>
      </c>
      <c r="K410" s="28">
        <f t="shared" si="97"/>
        <v>0</v>
      </c>
      <c r="L410" s="28">
        <f t="shared" si="97"/>
        <v>0</v>
      </c>
      <c r="M410" s="28">
        <f t="shared" si="97"/>
        <v>0</v>
      </c>
      <c r="N410" s="28">
        <f t="shared" si="97"/>
        <v>1801.3199999999999</v>
      </c>
      <c r="O410" s="51">
        <f t="shared" si="107"/>
        <v>0</v>
      </c>
      <c r="P410" s="52">
        <f t="shared" si="94"/>
        <v>0</v>
      </c>
    </row>
    <row r="411">
      <c r="A411" s="35" t="s">
        <v>796</v>
      </c>
      <c r="B411" s="25" t="s">
        <v>797</v>
      </c>
      <c r="C411" s="26" t="s">
        <v>19</v>
      </c>
      <c r="D411" s="26">
        <v>5</v>
      </c>
      <c r="E411" s="26">
        <v>0</v>
      </c>
      <c r="F411" s="26">
        <v>0</v>
      </c>
      <c r="G411" s="50">
        <f t="shared" si="92"/>
        <v>0</v>
      </c>
      <c r="H411" s="50">
        <f t="shared" si="93"/>
        <v>5</v>
      </c>
      <c r="I411" s="28">
        <v>93.790000000000006</v>
      </c>
      <c r="J411" s="28">
        <f t="shared" si="97"/>
        <v>468.94999999999999</v>
      </c>
      <c r="K411" s="28">
        <f t="shared" si="97"/>
        <v>0</v>
      </c>
      <c r="L411" s="28">
        <f t="shared" si="97"/>
        <v>0</v>
      </c>
      <c r="M411" s="28">
        <f t="shared" si="97"/>
        <v>0</v>
      </c>
      <c r="N411" s="28">
        <f t="shared" ref="N411:N439" si="108">ROUND(H411*$I411,2)</f>
        <v>468.94999999999999</v>
      </c>
      <c r="O411" s="51">
        <f t="shared" si="107"/>
        <v>0</v>
      </c>
      <c r="P411" s="52">
        <f t="shared" si="94"/>
        <v>0</v>
      </c>
    </row>
    <row r="412">
      <c r="A412" s="33" t="s">
        <v>798</v>
      </c>
      <c r="B412" s="34" t="s">
        <v>799</v>
      </c>
      <c r="C412" s="17"/>
      <c r="D412" s="17"/>
      <c r="E412" s="17"/>
      <c r="F412" s="17"/>
      <c r="G412" s="54"/>
      <c r="H412" s="17"/>
      <c r="I412" s="19"/>
      <c r="J412" s="19"/>
      <c r="K412" s="19"/>
      <c r="L412" s="19"/>
      <c r="M412" s="19"/>
      <c r="N412" s="19"/>
      <c r="O412" s="45"/>
      <c r="P412" s="46"/>
    </row>
    <row r="413">
      <c r="A413" s="33" t="s">
        <v>800</v>
      </c>
      <c r="B413" s="34" t="s">
        <v>801</v>
      </c>
      <c r="C413" s="17"/>
      <c r="D413" s="17"/>
      <c r="E413" s="17"/>
      <c r="F413" s="17"/>
      <c r="G413" s="54"/>
      <c r="H413" s="17"/>
      <c r="I413" s="19"/>
      <c r="J413" s="19">
        <f>SUM(J414:J417)</f>
        <v>3544.98</v>
      </c>
      <c r="K413" s="19">
        <f t="shared" ref="K413:N413" si="109">SUM(K414:K417)</f>
        <v>0</v>
      </c>
      <c r="L413" s="19">
        <f t="shared" si="109"/>
        <v>0</v>
      </c>
      <c r="M413" s="19">
        <f t="shared" si="109"/>
        <v>0</v>
      </c>
      <c r="N413" s="19">
        <f t="shared" si="109"/>
        <v>3544.98</v>
      </c>
      <c r="O413" s="45">
        <f>SUM(M413/J413)</f>
        <v>0</v>
      </c>
      <c r="P413" s="46">
        <f t="shared" si="94"/>
        <v>0</v>
      </c>
    </row>
    <row r="414" ht="25.5">
      <c r="A414" s="35" t="s">
        <v>802</v>
      </c>
      <c r="B414" s="25" t="s">
        <v>803</v>
      </c>
      <c r="C414" s="26" t="s">
        <v>25</v>
      </c>
      <c r="D414" s="26">
        <v>1</v>
      </c>
      <c r="E414" s="26">
        <v>0</v>
      </c>
      <c r="F414" s="26">
        <v>0</v>
      </c>
      <c r="G414" s="50">
        <f t="shared" si="92"/>
        <v>0</v>
      </c>
      <c r="H414" s="50">
        <f t="shared" si="93"/>
        <v>1</v>
      </c>
      <c r="I414" s="28">
        <v>418.56</v>
      </c>
      <c r="J414" s="28">
        <f t="shared" si="97"/>
        <v>418.56</v>
      </c>
      <c r="K414" s="28">
        <f t="shared" si="97"/>
        <v>0</v>
      </c>
      <c r="L414" s="28">
        <f t="shared" si="97"/>
        <v>0</v>
      </c>
      <c r="M414" s="28">
        <f t="shared" si="97"/>
        <v>0</v>
      </c>
      <c r="N414" s="28">
        <f t="shared" si="108"/>
        <v>418.56</v>
      </c>
      <c r="O414" s="51">
        <f t="shared" ref="O414:O417" si="110">IF(L414="",0/J414,L414/J414)</f>
        <v>0</v>
      </c>
      <c r="P414" s="52">
        <f t="shared" si="94"/>
        <v>0</v>
      </c>
    </row>
    <row r="415" ht="25.5" customHeight="1">
      <c r="A415" s="35" t="s">
        <v>804</v>
      </c>
      <c r="B415" s="25" t="s">
        <v>805</v>
      </c>
      <c r="C415" s="26" t="s">
        <v>25</v>
      </c>
      <c r="D415" s="26">
        <v>2</v>
      </c>
      <c r="E415" s="26">
        <v>0</v>
      </c>
      <c r="F415" s="26">
        <v>0</v>
      </c>
      <c r="G415" s="50">
        <f t="shared" si="92"/>
        <v>0</v>
      </c>
      <c r="H415" s="50">
        <f t="shared" si="93"/>
        <v>2</v>
      </c>
      <c r="I415" s="28">
        <v>574.46000000000004</v>
      </c>
      <c r="J415" s="28">
        <f t="shared" si="97"/>
        <v>1148.9200000000001</v>
      </c>
      <c r="K415" s="28">
        <f t="shared" si="97"/>
        <v>0</v>
      </c>
      <c r="L415" s="28">
        <f t="shared" si="97"/>
        <v>0</v>
      </c>
      <c r="M415" s="28">
        <f t="shared" si="97"/>
        <v>0</v>
      </c>
      <c r="N415" s="28">
        <f t="shared" si="108"/>
        <v>1148.9200000000001</v>
      </c>
      <c r="O415" s="51">
        <f t="shared" si="110"/>
        <v>0</v>
      </c>
      <c r="P415" s="52">
        <f t="shared" si="94"/>
        <v>0</v>
      </c>
    </row>
    <row r="416" ht="25.5">
      <c r="A416" s="35" t="s">
        <v>806</v>
      </c>
      <c r="B416" s="25" t="s">
        <v>807</v>
      </c>
      <c r="C416" s="26" t="s">
        <v>25</v>
      </c>
      <c r="D416" s="26">
        <v>3</v>
      </c>
      <c r="E416" s="26">
        <v>0</v>
      </c>
      <c r="F416" s="26">
        <v>0</v>
      </c>
      <c r="G416" s="50">
        <f t="shared" si="92"/>
        <v>0</v>
      </c>
      <c r="H416" s="50">
        <f t="shared" si="93"/>
        <v>3</v>
      </c>
      <c r="I416" s="28">
        <v>599.54999999999995</v>
      </c>
      <c r="J416" s="28">
        <f t="shared" si="97"/>
        <v>1798.6500000000001</v>
      </c>
      <c r="K416" s="28">
        <f t="shared" si="97"/>
        <v>0</v>
      </c>
      <c r="L416" s="28">
        <f t="shared" si="97"/>
        <v>0</v>
      </c>
      <c r="M416" s="28">
        <f t="shared" si="97"/>
        <v>0</v>
      </c>
      <c r="N416" s="28">
        <f t="shared" si="108"/>
        <v>1798.6500000000001</v>
      </c>
      <c r="O416" s="51">
        <f t="shared" si="110"/>
        <v>0</v>
      </c>
      <c r="P416" s="52">
        <f t="shared" si="94"/>
        <v>0</v>
      </c>
    </row>
    <row r="417">
      <c r="A417" s="35" t="s">
        <v>808</v>
      </c>
      <c r="B417" s="25" t="s">
        <v>809</v>
      </c>
      <c r="C417" s="26" t="s">
        <v>25</v>
      </c>
      <c r="D417" s="26">
        <v>1</v>
      </c>
      <c r="E417" s="26">
        <v>0</v>
      </c>
      <c r="F417" s="26">
        <v>0</v>
      </c>
      <c r="G417" s="50">
        <f t="shared" si="92"/>
        <v>0</v>
      </c>
      <c r="H417" s="50">
        <f t="shared" si="93"/>
        <v>1</v>
      </c>
      <c r="I417" s="28">
        <v>178.84999999999999</v>
      </c>
      <c r="J417" s="28">
        <f t="shared" si="97"/>
        <v>178.84999999999999</v>
      </c>
      <c r="K417" s="28">
        <f t="shared" si="97"/>
        <v>0</v>
      </c>
      <c r="L417" s="28">
        <f t="shared" si="97"/>
        <v>0</v>
      </c>
      <c r="M417" s="28">
        <f t="shared" si="97"/>
        <v>0</v>
      </c>
      <c r="N417" s="28">
        <f t="shared" si="108"/>
        <v>178.84999999999999</v>
      </c>
      <c r="O417" s="51">
        <f t="shared" si="110"/>
        <v>0</v>
      </c>
      <c r="P417" s="52">
        <f t="shared" si="94"/>
        <v>0</v>
      </c>
    </row>
    <row r="418">
      <c r="A418" s="33" t="s">
        <v>810</v>
      </c>
      <c r="B418" s="34" t="s">
        <v>811</v>
      </c>
      <c r="C418" s="17"/>
      <c r="D418" s="17"/>
      <c r="E418" s="17"/>
      <c r="F418" s="17"/>
      <c r="G418" s="54"/>
      <c r="H418" s="17"/>
      <c r="I418" s="19"/>
      <c r="J418" s="19">
        <f>SUM(J419:J432)</f>
        <v>13110.300000000001</v>
      </c>
      <c r="K418" s="19">
        <f t="shared" ref="K418:N418" si="111">SUM(K419:K432)</f>
        <v>0</v>
      </c>
      <c r="L418" s="19">
        <f t="shared" si="111"/>
        <v>0</v>
      </c>
      <c r="M418" s="19">
        <f t="shared" si="111"/>
        <v>0</v>
      </c>
      <c r="N418" s="19">
        <f t="shared" si="111"/>
        <v>13110.300000000001</v>
      </c>
      <c r="O418" s="45">
        <f>SUM(M418/J418)</f>
        <v>0</v>
      </c>
      <c r="P418" s="46">
        <f t="shared" si="94"/>
        <v>0</v>
      </c>
    </row>
    <row r="419">
      <c r="A419" s="35" t="s">
        <v>812</v>
      </c>
      <c r="B419" s="25" t="s">
        <v>813</v>
      </c>
      <c r="C419" s="26" t="s">
        <v>25</v>
      </c>
      <c r="D419" s="26">
        <v>57</v>
      </c>
      <c r="E419" s="26">
        <v>0</v>
      </c>
      <c r="F419" s="26">
        <v>0</v>
      </c>
      <c r="G419" s="50">
        <f t="shared" si="92"/>
        <v>0</v>
      </c>
      <c r="H419" s="50">
        <f t="shared" si="93"/>
        <v>57</v>
      </c>
      <c r="I419" s="28">
        <v>12.49</v>
      </c>
      <c r="J419" s="28">
        <f t="shared" si="97"/>
        <v>711.93000000000006</v>
      </c>
      <c r="K419" s="28">
        <f t="shared" si="97"/>
        <v>0</v>
      </c>
      <c r="L419" s="28">
        <f t="shared" si="97"/>
        <v>0</v>
      </c>
      <c r="M419" s="28">
        <f t="shared" si="97"/>
        <v>0</v>
      </c>
      <c r="N419" s="28">
        <f t="shared" si="108"/>
        <v>711.93000000000006</v>
      </c>
      <c r="O419" s="51">
        <f t="shared" ref="O419:O432" si="112">IF(L419="",0/J419,L419/J419)</f>
        <v>0</v>
      </c>
      <c r="P419" s="52">
        <f t="shared" si="94"/>
        <v>0</v>
      </c>
    </row>
    <row r="420">
      <c r="A420" s="35" t="s">
        <v>814</v>
      </c>
      <c r="B420" s="25" t="s">
        <v>815</v>
      </c>
      <c r="C420" s="26" t="s">
        <v>25</v>
      </c>
      <c r="D420" s="26">
        <v>8</v>
      </c>
      <c r="E420" s="26">
        <v>0</v>
      </c>
      <c r="F420" s="26">
        <v>0</v>
      </c>
      <c r="G420" s="50">
        <f t="shared" ref="G420:G483" si="113">E420+F420</f>
        <v>0</v>
      </c>
      <c r="H420" s="50">
        <f t="shared" ref="H420:H483" si="114">IF(G420="",D420-0,D420-G420)</f>
        <v>8</v>
      </c>
      <c r="I420" s="28">
        <v>13.210000000000001</v>
      </c>
      <c r="J420" s="28">
        <f t="shared" si="97"/>
        <v>105.68000000000001</v>
      </c>
      <c r="K420" s="28">
        <f t="shared" si="97"/>
        <v>0</v>
      </c>
      <c r="L420" s="28">
        <f t="shared" si="97"/>
        <v>0</v>
      </c>
      <c r="M420" s="28">
        <f t="shared" si="97"/>
        <v>0</v>
      </c>
      <c r="N420" s="28">
        <f t="shared" si="108"/>
        <v>105.68000000000001</v>
      </c>
      <c r="O420" s="51">
        <f t="shared" si="112"/>
        <v>0</v>
      </c>
      <c r="P420" s="52">
        <f t="shared" ref="P420:P483" si="115">IF(M420="",0/J420,M420/J420)</f>
        <v>0</v>
      </c>
    </row>
    <row r="421">
      <c r="A421" s="35" t="s">
        <v>816</v>
      </c>
      <c r="B421" s="25" t="s">
        <v>817</v>
      </c>
      <c r="C421" s="26" t="s">
        <v>25</v>
      </c>
      <c r="D421" s="26">
        <v>4</v>
      </c>
      <c r="E421" s="26">
        <v>0</v>
      </c>
      <c r="F421" s="26">
        <v>0</v>
      </c>
      <c r="G421" s="50">
        <f t="shared" si="113"/>
        <v>0</v>
      </c>
      <c r="H421" s="50">
        <f t="shared" si="114"/>
        <v>4</v>
      </c>
      <c r="I421" s="28">
        <v>14.640000000000001</v>
      </c>
      <c r="J421" s="28">
        <f t="shared" si="97"/>
        <v>58.560000000000002</v>
      </c>
      <c r="K421" s="28">
        <f t="shared" si="97"/>
        <v>0</v>
      </c>
      <c r="L421" s="28">
        <f t="shared" si="97"/>
        <v>0</v>
      </c>
      <c r="M421" s="28">
        <f t="shared" si="97"/>
        <v>0</v>
      </c>
      <c r="N421" s="28">
        <f t="shared" si="108"/>
        <v>58.560000000000002</v>
      </c>
      <c r="O421" s="51">
        <f t="shared" si="112"/>
        <v>0</v>
      </c>
      <c r="P421" s="52">
        <f t="shared" si="115"/>
        <v>0</v>
      </c>
    </row>
    <row r="422">
      <c r="A422" s="35" t="s">
        <v>818</v>
      </c>
      <c r="B422" s="25" t="s">
        <v>819</v>
      </c>
      <c r="C422" s="26" t="s">
        <v>25</v>
      </c>
      <c r="D422" s="26">
        <v>18</v>
      </c>
      <c r="E422" s="26">
        <v>0</v>
      </c>
      <c r="F422" s="26">
        <v>0</v>
      </c>
      <c r="G422" s="50">
        <f t="shared" si="113"/>
        <v>0</v>
      </c>
      <c r="H422" s="50">
        <f t="shared" si="114"/>
        <v>18</v>
      </c>
      <c r="I422" s="28">
        <v>64.219999999999999</v>
      </c>
      <c r="J422" s="28">
        <f t="shared" si="97"/>
        <v>1155.96</v>
      </c>
      <c r="K422" s="28">
        <f t="shared" si="97"/>
        <v>0</v>
      </c>
      <c r="L422" s="28">
        <f t="shared" si="97"/>
        <v>0</v>
      </c>
      <c r="M422" s="28">
        <f t="shared" si="97"/>
        <v>0</v>
      </c>
      <c r="N422" s="28">
        <f t="shared" si="108"/>
        <v>1155.96</v>
      </c>
      <c r="O422" s="51">
        <f t="shared" si="112"/>
        <v>0</v>
      </c>
      <c r="P422" s="52">
        <f t="shared" si="115"/>
        <v>0</v>
      </c>
    </row>
    <row r="423">
      <c r="A423" s="35" t="s">
        <v>820</v>
      </c>
      <c r="B423" s="25" t="s">
        <v>821</v>
      </c>
      <c r="C423" s="26" t="s">
        <v>25</v>
      </c>
      <c r="D423" s="26">
        <v>4</v>
      </c>
      <c r="E423" s="26">
        <v>0</v>
      </c>
      <c r="F423" s="26">
        <v>0</v>
      </c>
      <c r="G423" s="50">
        <f t="shared" si="113"/>
        <v>0</v>
      </c>
      <c r="H423" s="50">
        <f t="shared" si="114"/>
        <v>4</v>
      </c>
      <c r="I423" s="28">
        <v>67.620000000000005</v>
      </c>
      <c r="J423" s="28">
        <f t="shared" si="97"/>
        <v>270.48000000000002</v>
      </c>
      <c r="K423" s="28">
        <f t="shared" si="97"/>
        <v>0</v>
      </c>
      <c r="L423" s="28">
        <f t="shared" si="97"/>
        <v>0</v>
      </c>
      <c r="M423" s="28">
        <f t="shared" si="97"/>
        <v>0</v>
      </c>
      <c r="N423" s="28">
        <f t="shared" si="108"/>
        <v>270.48000000000002</v>
      </c>
      <c r="O423" s="51">
        <f t="shared" si="112"/>
        <v>0</v>
      </c>
      <c r="P423" s="52">
        <f t="shared" si="115"/>
        <v>0</v>
      </c>
    </row>
    <row r="424">
      <c r="A424" s="35" t="s">
        <v>822</v>
      </c>
      <c r="B424" s="25" t="s">
        <v>823</v>
      </c>
      <c r="C424" s="26" t="s">
        <v>25</v>
      </c>
      <c r="D424" s="26">
        <v>1</v>
      </c>
      <c r="E424" s="26">
        <v>0</v>
      </c>
      <c r="F424" s="26">
        <v>0</v>
      </c>
      <c r="G424" s="50">
        <f t="shared" si="113"/>
        <v>0</v>
      </c>
      <c r="H424" s="50">
        <f t="shared" si="114"/>
        <v>1</v>
      </c>
      <c r="I424" s="28">
        <v>72.129999999999995</v>
      </c>
      <c r="J424" s="28">
        <f t="shared" si="97"/>
        <v>72.129999999999995</v>
      </c>
      <c r="K424" s="28">
        <f t="shared" si="97"/>
        <v>0</v>
      </c>
      <c r="L424" s="28">
        <f t="shared" si="97"/>
        <v>0</v>
      </c>
      <c r="M424" s="28">
        <f t="shared" si="97"/>
        <v>0</v>
      </c>
      <c r="N424" s="28">
        <f t="shared" si="108"/>
        <v>72.129999999999995</v>
      </c>
      <c r="O424" s="51">
        <f t="shared" si="112"/>
        <v>0</v>
      </c>
      <c r="P424" s="52">
        <f t="shared" si="115"/>
        <v>0</v>
      </c>
    </row>
    <row r="425">
      <c r="A425" s="35" t="s">
        <v>824</v>
      </c>
      <c r="B425" s="25" t="s">
        <v>825</v>
      </c>
      <c r="C425" s="26" t="s">
        <v>25</v>
      </c>
      <c r="D425" s="26">
        <v>2</v>
      </c>
      <c r="E425" s="26">
        <v>0</v>
      </c>
      <c r="F425" s="26">
        <v>0</v>
      </c>
      <c r="G425" s="50">
        <f t="shared" si="113"/>
        <v>0</v>
      </c>
      <c r="H425" s="50">
        <f t="shared" si="114"/>
        <v>2</v>
      </c>
      <c r="I425" s="28">
        <v>81.549999999999997</v>
      </c>
      <c r="J425" s="28">
        <f t="shared" si="97"/>
        <v>163.09999999999999</v>
      </c>
      <c r="K425" s="28">
        <f t="shared" si="97"/>
        <v>0</v>
      </c>
      <c r="L425" s="28">
        <f t="shared" si="97"/>
        <v>0</v>
      </c>
      <c r="M425" s="28">
        <f t="shared" si="97"/>
        <v>0</v>
      </c>
      <c r="N425" s="28">
        <f t="shared" si="108"/>
        <v>163.09999999999999</v>
      </c>
      <c r="O425" s="51">
        <f t="shared" si="112"/>
        <v>0</v>
      </c>
      <c r="P425" s="52">
        <f t="shared" si="115"/>
        <v>0</v>
      </c>
    </row>
    <row r="426">
      <c r="A426" s="35" t="s">
        <v>826</v>
      </c>
      <c r="B426" s="25" t="s">
        <v>827</v>
      </c>
      <c r="C426" s="26" t="s">
        <v>25</v>
      </c>
      <c r="D426" s="26">
        <v>2</v>
      </c>
      <c r="E426" s="26">
        <v>0</v>
      </c>
      <c r="F426" s="26">
        <v>0</v>
      </c>
      <c r="G426" s="50">
        <f t="shared" si="113"/>
        <v>0</v>
      </c>
      <c r="H426" s="50">
        <f t="shared" si="114"/>
        <v>2</v>
      </c>
      <c r="I426" s="28">
        <v>105.03</v>
      </c>
      <c r="J426" s="28">
        <f t="shared" si="97"/>
        <v>210.06</v>
      </c>
      <c r="K426" s="28">
        <f t="shared" si="97"/>
        <v>0</v>
      </c>
      <c r="L426" s="28">
        <f t="shared" si="97"/>
        <v>0</v>
      </c>
      <c r="M426" s="28">
        <f t="shared" si="97"/>
        <v>0</v>
      </c>
      <c r="N426" s="28">
        <f t="shared" si="108"/>
        <v>210.06</v>
      </c>
      <c r="O426" s="51">
        <f t="shared" si="112"/>
        <v>0</v>
      </c>
      <c r="P426" s="52">
        <f t="shared" si="115"/>
        <v>0</v>
      </c>
    </row>
    <row r="427">
      <c r="A427" s="35" t="s">
        <v>828</v>
      </c>
      <c r="B427" s="25" t="s">
        <v>829</v>
      </c>
      <c r="C427" s="26" t="s">
        <v>25</v>
      </c>
      <c r="D427" s="26">
        <v>8</v>
      </c>
      <c r="E427" s="26">
        <v>0</v>
      </c>
      <c r="F427" s="26">
        <v>0</v>
      </c>
      <c r="G427" s="50">
        <f t="shared" si="113"/>
        <v>0</v>
      </c>
      <c r="H427" s="50">
        <f t="shared" si="114"/>
        <v>8</v>
      </c>
      <c r="I427" s="28">
        <v>168.88999999999999</v>
      </c>
      <c r="J427" s="28">
        <f t="shared" si="97"/>
        <v>1351.1200000000001</v>
      </c>
      <c r="K427" s="28">
        <f t="shared" si="97"/>
        <v>0</v>
      </c>
      <c r="L427" s="28">
        <f t="shared" si="97"/>
        <v>0</v>
      </c>
      <c r="M427" s="28">
        <f t="shared" si="97"/>
        <v>0</v>
      </c>
      <c r="N427" s="28">
        <f t="shared" si="108"/>
        <v>1351.1200000000001</v>
      </c>
      <c r="O427" s="51">
        <f t="shared" si="112"/>
        <v>0</v>
      </c>
      <c r="P427" s="52">
        <f t="shared" si="115"/>
        <v>0</v>
      </c>
    </row>
    <row r="428">
      <c r="A428" s="35" t="s">
        <v>830</v>
      </c>
      <c r="B428" s="25" t="s">
        <v>831</v>
      </c>
      <c r="C428" s="26" t="s">
        <v>25</v>
      </c>
      <c r="D428" s="26">
        <v>2</v>
      </c>
      <c r="E428" s="26">
        <v>0</v>
      </c>
      <c r="F428" s="26">
        <v>0</v>
      </c>
      <c r="G428" s="50">
        <f t="shared" si="113"/>
        <v>0</v>
      </c>
      <c r="H428" s="50">
        <f t="shared" si="114"/>
        <v>2</v>
      </c>
      <c r="I428" s="28">
        <v>1428.8900000000001</v>
      </c>
      <c r="J428" s="28">
        <f t="shared" si="97"/>
        <v>2857.7800000000002</v>
      </c>
      <c r="K428" s="28">
        <f t="shared" si="97"/>
        <v>0</v>
      </c>
      <c r="L428" s="28">
        <f t="shared" si="97"/>
        <v>0</v>
      </c>
      <c r="M428" s="28">
        <f t="shared" si="97"/>
        <v>0</v>
      </c>
      <c r="N428" s="28">
        <f t="shared" si="108"/>
        <v>2857.7800000000002</v>
      </c>
      <c r="O428" s="51">
        <f t="shared" si="112"/>
        <v>0</v>
      </c>
      <c r="P428" s="52">
        <f t="shared" si="115"/>
        <v>0</v>
      </c>
    </row>
    <row r="429">
      <c r="A429" s="35" t="s">
        <v>832</v>
      </c>
      <c r="B429" s="25" t="s">
        <v>833</v>
      </c>
      <c r="C429" s="26" t="s">
        <v>25</v>
      </c>
      <c r="D429" s="26">
        <v>1</v>
      </c>
      <c r="E429" s="26">
        <v>0</v>
      </c>
      <c r="F429" s="26">
        <v>0</v>
      </c>
      <c r="G429" s="50">
        <f t="shared" si="113"/>
        <v>0</v>
      </c>
      <c r="H429" s="50">
        <f t="shared" si="114"/>
        <v>1</v>
      </c>
      <c r="I429" s="28">
        <v>164.38</v>
      </c>
      <c r="J429" s="28">
        <f t="shared" si="97"/>
        <v>164.38</v>
      </c>
      <c r="K429" s="28">
        <f t="shared" si="97"/>
        <v>0</v>
      </c>
      <c r="L429" s="28">
        <f t="shared" si="97"/>
        <v>0</v>
      </c>
      <c r="M429" s="28">
        <f t="shared" si="97"/>
        <v>0</v>
      </c>
      <c r="N429" s="28">
        <f t="shared" si="108"/>
        <v>164.38</v>
      </c>
      <c r="O429" s="51">
        <f t="shared" si="112"/>
        <v>0</v>
      </c>
      <c r="P429" s="52">
        <f t="shared" si="115"/>
        <v>0</v>
      </c>
    </row>
    <row r="430">
      <c r="A430" s="35" t="s">
        <v>834</v>
      </c>
      <c r="B430" s="25" t="s">
        <v>835</v>
      </c>
      <c r="C430" s="26" t="s">
        <v>25</v>
      </c>
      <c r="D430" s="26">
        <v>5</v>
      </c>
      <c r="E430" s="26">
        <v>0</v>
      </c>
      <c r="F430" s="26">
        <v>0</v>
      </c>
      <c r="G430" s="50">
        <f t="shared" si="113"/>
        <v>0</v>
      </c>
      <c r="H430" s="50">
        <f t="shared" si="114"/>
        <v>5</v>
      </c>
      <c r="I430" s="28">
        <v>307.36000000000001</v>
      </c>
      <c r="J430" s="28">
        <f t="shared" si="97"/>
        <v>1536.8</v>
      </c>
      <c r="K430" s="28">
        <f t="shared" si="97"/>
        <v>0</v>
      </c>
      <c r="L430" s="28">
        <f t="shared" si="97"/>
        <v>0</v>
      </c>
      <c r="M430" s="28">
        <f t="shared" si="97"/>
        <v>0</v>
      </c>
      <c r="N430" s="28">
        <f t="shared" si="108"/>
        <v>1536.8</v>
      </c>
      <c r="O430" s="51">
        <f t="shared" si="112"/>
        <v>0</v>
      </c>
      <c r="P430" s="52">
        <f t="shared" si="115"/>
        <v>0</v>
      </c>
    </row>
    <row r="431">
      <c r="A431" s="35" t="s">
        <v>836</v>
      </c>
      <c r="B431" s="25" t="s">
        <v>837</v>
      </c>
      <c r="C431" s="26" t="s">
        <v>25</v>
      </c>
      <c r="D431" s="26">
        <v>24</v>
      </c>
      <c r="E431" s="26">
        <v>0</v>
      </c>
      <c r="F431" s="26">
        <v>0</v>
      </c>
      <c r="G431" s="50">
        <f t="shared" si="113"/>
        <v>0</v>
      </c>
      <c r="H431" s="50">
        <f t="shared" si="114"/>
        <v>24</v>
      </c>
      <c r="I431" s="28">
        <v>119.26000000000001</v>
      </c>
      <c r="J431" s="28">
        <f t="shared" si="97"/>
        <v>2862.2400000000002</v>
      </c>
      <c r="K431" s="28">
        <f t="shared" si="97"/>
        <v>0</v>
      </c>
      <c r="L431" s="28">
        <f t="shared" si="97"/>
        <v>0</v>
      </c>
      <c r="M431" s="28">
        <f t="shared" si="97"/>
        <v>0</v>
      </c>
      <c r="N431" s="28">
        <f t="shared" si="108"/>
        <v>2862.2400000000002</v>
      </c>
      <c r="O431" s="51">
        <f t="shared" si="112"/>
        <v>0</v>
      </c>
      <c r="P431" s="52">
        <f t="shared" si="115"/>
        <v>0</v>
      </c>
    </row>
    <row r="432">
      <c r="A432" s="35" t="s">
        <v>838</v>
      </c>
      <c r="B432" s="25" t="s">
        <v>839</v>
      </c>
      <c r="C432" s="26" t="s">
        <v>25</v>
      </c>
      <c r="D432" s="26">
        <v>8</v>
      </c>
      <c r="E432" s="26">
        <v>0</v>
      </c>
      <c r="F432" s="26">
        <v>0</v>
      </c>
      <c r="G432" s="50">
        <f t="shared" si="113"/>
        <v>0</v>
      </c>
      <c r="H432" s="50">
        <f t="shared" si="114"/>
        <v>8</v>
      </c>
      <c r="I432" s="28">
        <v>198.75999999999999</v>
      </c>
      <c r="J432" s="28">
        <f t="shared" si="97"/>
        <v>1590.0799999999999</v>
      </c>
      <c r="K432" s="28">
        <f t="shared" si="97"/>
        <v>0</v>
      </c>
      <c r="L432" s="28">
        <f t="shared" si="97"/>
        <v>0</v>
      </c>
      <c r="M432" s="28">
        <f t="shared" si="97"/>
        <v>0</v>
      </c>
      <c r="N432" s="28">
        <f t="shared" si="108"/>
        <v>1590.0799999999999</v>
      </c>
      <c r="O432" s="51">
        <f t="shared" si="112"/>
        <v>0</v>
      </c>
      <c r="P432" s="52">
        <f t="shared" si="115"/>
        <v>0</v>
      </c>
    </row>
    <row r="433">
      <c r="A433" s="33" t="s">
        <v>840</v>
      </c>
      <c r="B433" s="34" t="s">
        <v>841</v>
      </c>
      <c r="C433" s="17"/>
      <c r="D433" s="17"/>
      <c r="E433" s="17"/>
      <c r="F433" s="17"/>
      <c r="G433" s="54"/>
      <c r="H433" s="17"/>
      <c r="I433" s="19"/>
      <c r="J433" s="19">
        <f>SUM(J434:J442)</f>
        <v>27739.480000000003</v>
      </c>
      <c r="K433" s="19">
        <f t="shared" ref="K433:N433" si="116">SUM(K434:K442)</f>
        <v>0</v>
      </c>
      <c r="L433" s="19">
        <f t="shared" si="116"/>
        <v>0</v>
      </c>
      <c r="M433" s="19">
        <f t="shared" si="116"/>
        <v>0</v>
      </c>
      <c r="N433" s="19">
        <f t="shared" si="116"/>
        <v>27739.480000000003</v>
      </c>
      <c r="O433" s="45">
        <f>SUM(M433/J433)</f>
        <v>0</v>
      </c>
      <c r="P433" s="46">
        <f t="shared" si="115"/>
        <v>0</v>
      </c>
    </row>
    <row r="434" ht="25.5">
      <c r="A434" s="35" t="s">
        <v>842</v>
      </c>
      <c r="B434" s="25" t="s">
        <v>843</v>
      </c>
      <c r="C434" s="26" t="s">
        <v>43</v>
      </c>
      <c r="D434" s="26">
        <v>408.30000000000001</v>
      </c>
      <c r="E434" s="26">
        <v>0</v>
      </c>
      <c r="F434" s="26">
        <v>0</v>
      </c>
      <c r="G434" s="50">
        <f t="shared" si="113"/>
        <v>0</v>
      </c>
      <c r="H434" s="50">
        <f t="shared" si="114"/>
        <v>408.30000000000001</v>
      </c>
      <c r="I434" s="28">
        <v>18.760000000000002</v>
      </c>
      <c r="J434" s="28">
        <f t="shared" si="97"/>
        <v>7659.71</v>
      </c>
      <c r="K434" s="28">
        <f t="shared" si="97"/>
        <v>0</v>
      </c>
      <c r="L434" s="28">
        <f t="shared" si="97"/>
        <v>0</v>
      </c>
      <c r="M434" s="28">
        <f t="shared" si="97"/>
        <v>0</v>
      </c>
      <c r="N434" s="28">
        <f t="shared" si="108"/>
        <v>7659.71</v>
      </c>
      <c r="O434" s="51">
        <f t="shared" ref="O434:O442" si="117">IF(L434="",0/J434,L434/J434)</f>
        <v>0</v>
      </c>
      <c r="P434" s="52">
        <f t="shared" si="115"/>
        <v>0</v>
      </c>
    </row>
    <row r="435" ht="25.5">
      <c r="A435" s="35" t="s">
        <v>844</v>
      </c>
      <c r="B435" s="25" t="s">
        <v>845</v>
      </c>
      <c r="C435" s="26" t="s">
        <v>43</v>
      </c>
      <c r="D435" s="26">
        <v>174.40000000000001</v>
      </c>
      <c r="E435" s="26">
        <v>0</v>
      </c>
      <c r="F435" s="26">
        <v>0</v>
      </c>
      <c r="G435" s="50">
        <f t="shared" si="113"/>
        <v>0</v>
      </c>
      <c r="H435" s="50">
        <f t="shared" si="114"/>
        <v>174.40000000000001</v>
      </c>
      <c r="I435" s="28">
        <v>21.710000000000001</v>
      </c>
      <c r="J435" s="28">
        <f t="shared" si="97"/>
        <v>3786.2200000000003</v>
      </c>
      <c r="K435" s="28">
        <f t="shared" si="97"/>
        <v>0</v>
      </c>
      <c r="L435" s="28">
        <f t="shared" si="97"/>
        <v>0</v>
      </c>
      <c r="M435" s="28">
        <f t="shared" si="97"/>
        <v>0</v>
      </c>
      <c r="N435" s="28">
        <f t="shared" si="108"/>
        <v>3786.2200000000003</v>
      </c>
      <c r="O435" s="51">
        <f t="shared" si="117"/>
        <v>0</v>
      </c>
      <c r="P435" s="52">
        <f t="shared" si="115"/>
        <v>0</v>
      </c>
    </row>
    <row r="436" ht="25.5">
      <c r="A436" s="35" t="s">
        <v>846</v>
      </c>
      <c r="B436" s="25" t="s">
        <v>847</v>
      </c>
      <c r="C436" s="26" t="s">
        <v>43</v>
      </c>
      <c r="D436" s="26">
        <v>334.89999999999998</v>
      </c>
      <c r="E436" s="26">
        <v>0</v>
      </c>
      <c r="F436" s="26">
        <v>0</v>
      </c>
      <c r="G436" s="50">
        <f t="shared" si="113"/>
        <v>0</v>
      </c>
      <c r="H436" s="50">
        <f t="shared" si="114"/>
        <v>334.89999999999998</v>
      </c>
      <c r="I436" s="28">
        <v>19.120000000000001</v>
      </c>
      <c r="J436" s="28">
        <f t="shared" si="97"/>
        <v>6403.29</v>
      </c>
      <c r="K436" s="28">
        <f t="shared" si="97"/>
        <v>0</v>
      </c>
      <c r="L436" s="28">
        <f t="shared" si="97"/>
        <v>0</v>
      </c>
      <c r="M436" s="28">
        <f t="shared" si="97"/>
        <v>0</v>
      </c>
      <c r="N436" s="28">
        <f t="shared" si="108"/>
        <v>6403.29</v>
      </c>
      <c r="O436" s="51">
        <f t="shared" si="117"/>
        <v>0</v>
      </c>
      <c r="P436" s="52">
        <f t="shared" si="115"/>
        <v>0</v>
      </c>
    </row>
    <row r="437" ht="25.5">
      <c r="A437" s="35" t="s">
        <v>848</v>
      </c>
      <c r="B437" s="25" t="s">
        <v>849</v>
      </c>
      <c r="C437" s="26" t="s">
        <v>43</v>
      </c>
      <c r="D437" s="26">
        <v>10.199999999999999</v>
      </c>
      <c r="E437" s="26">
        <v>0</v>
      </c>
      <c r="F437" s="26">
        <v>0</v>
      </c>
      <c r="G437" s="50">
        <f t="shared" si="113"/>
        <v>0</v>
      </c>
      <c r="H437" s="50">
        <f t="shared" si="114"/>
        <v>10.199999999999999</v>
      </c>
      <c r="I437" s="28">
        <v>27.41</v>
      </c>
      <c r="J437" s="28">
        <f t="shared" si="97"/>
        <v>279.57999999999998</v>
      </c>
      <c r="K437" s="28">
        <f t="shared" si="97"/>
        <v>0</v>
      </c>
      <c r="L437" s="28">
        <f t="shared" si="97"/>
        <v>0</v>
      </c>
      <c r="M437" s="28">
        <f t="shared" si="97"/>
        <v>0</v>
      </c>
      <c r="N437" s="28">
        <f t="shared" si="108"/>
        <v>279.57999999999998</v>
      </c>
      <c r="O437" s="51">
        <f t="shared" si="117"/>
        <v>0</v>
      </c>
      <c r="P437" s="52">
        <f t="shared" si="115"/>
        <v>0</v>
      </c>
    </row>
    <row r="438" ht="25.5">
      <c r="A438" s="35" t="s">
        <v>850</v>
      </c>
      <c r="B438" s="25" t="s">
        <v>851</v>
      </c>
      <c r="C438" s="26" t="s">
        <v>43</v>
      </c>
      <c r="D438" s="26">
        <v>40</v>
      </c>
      <c r="E438" s="26">
        <v>0</v>
      </c>
      <c r="F438" s="26">
        <v>0</v>
      </c>
      <c r="G438" s="50">
        <f t="shared" si="113"/>
        <v>0</v>
      </c>
      <c r="H438" s="50">
        <f t="shared" si="114"/>
        <v>40</v>
      </c>
      <c r="I438" s="28">
        <v>47.149999999999999</v>
      </c>
      <c r="J438" s="28">
        <f t="shared" si="97"/>
        <v>1886</v>
      </c>
      <c r="K438" s="28">
        <f t="shared" si="97"/>
        <v>0</v>
      </c>
      <c r="L438" s="28">
        <f t="shared" si="97"/>
        <v>0</v>
      </c>
      <c r="M438" s="28">
        <f t="shared" si="97"/>
        <v>0</v>
      </c>
      <c r="N438" s="28">
        <f t="shared" si="108"/>
        <v>1886</v>
      </c>
      <c r="O438" s="51">
        <f t="shared" si="117"/>
        <v>0</v>
      </c>
      <c r="P438" s="52">
        <f t="shared" si="115"/>
        <v>0</v>
      </c>
    </row>
    <row r="439" ht="25.5">
      <c r="A439" s="35" t="s">
        <v>852</v>
      </c>
      <c r="B439" s="25" t="s">
        <v>853</v>
      </c>
      <c r="C439" s="26" t="s">
        <v>336</v>
      </c>
      <c r="D439" s="26">
        <v>29.800000000000001</v>
      </c>
      <c r="E439" s="26">
        <v>0</v>
      </c>
      <c r="F439" s="26">
        <v>0</v>
      </c>
      <c r="G439" s="50">
        <f t="shared" si="113"/>
        <v>0</v>
      </c>
      <c r="H439" s="50">
        <f t="shared" si="114"/>
        <v>29.800000000000001</v>
      </c>
      <c r="I439" s="28">
        <v>27.989999999999998</v>
      </c>
      <c r="J439" s="28">
        <f t="shared" si="97"/>
        <v>834.10000000000002</v>
      </c>
      <c r="K439" s="28">
        <f t="shared" si="97"/>
        <v>0</v>
      </c>
      <c r="L439" s="28">
        <f t="shared" si="97"/>
        <v>0</v>
      </c>
      <c r="M439" s="28">
        <f t="shared" si="97"/>
        <v>0</v>
      </c>
      <c r="N439" s="28">
        <f t="shared" si="108"/>
        <v>834.10000000000002</v>
      </c>
      <c r="O439" s="51">
        <f t="shared" si="117"/>
        <v>0</v>
      </c>
      <c r="P439" s="52">
        <f t="shared" si="115"/>
        <v>0</v>
      </c>
    </row>
    <row r="440" ht="25.5">
      <c r="A440" s="35" t="s">
        <v>854</v>
      </c>
      <c r="B440" s="25" t="s">
        <v>855</v>
      </c>
      <c r="C440" s="26" t="s">
        <v>25</v>
      </c>
      <c r="D440" s="26">
        <v>11</v>
      </c>
      <c r="E440" s="26">
        <v>0</v>
      </c>
      <c r="F440" s="26">
        <v>0</v>
      </c>
      <c r="G440" s="50">
        <f t="shared" si="113"/>
        <v>0</v>
      </c>
      <c r="H440" s="50">
        <f t="shared" si="114"/>
        <v>11</v>
      </c>
      <c r="I440" s="28">
        <v>179.88</v>
      </c>
      <c r="J440" s="28">
        <f t="shared" ref="J440:N503" si="118">ROUND(D440*$I440,2)</f>
        <v>1978.6800000000001</v>
      </c>
      <c r="K440" s="28">
        <f t="shared" si="118"/>
        <v>0</v>
      </c>
      <c r="L440" s="28">
        <f t="shared" si="118"/>
        <v>0</v>
      </c>
      <c r="M440" s="28">
        <f t="shared" si="118"/>
        <v>0</v>
      </c>
      <c r="N440" s="28">
        <f t="shared" si="118"/>
        <v>1978.6800000000001</v>
      </c>
      <c r="O440" s="51">
        <f t="shared" si="117"/>
        <v>0</v>
      </c>
      <c r="P440" s="52">
        <f t="shared" si="115"/>
        <v>0</v>
      </c>
    </row>
    <row r="441">
      <c r="A441" s="35" t="s">
        <v>856</v>
      </c>
      <c r="B441" s="25" t="s">
        <v>857</v>
      </c>
      <c r="C441" s="26" t="s">
        <v>25</v>
      </c>
      <c r="D441" s="26">
        <v>100</v>
      </c>
      <c r="E441" s="26">
        <v>0</v>
      </c>
      <c r="F441" s="26">
        <v>0</v>
      </c>
      <c r="G441" s="50">
        <f t="shared" si="113"/>
        <v>0</v>
      </c>
      <c r="H441" s="50">
        <f t="shared" si="114"/>
        <v>100</v>
      </c>
      <c r="I441" s="28">
        <v>16.359999999999999</v>
      </c>
      <c r="J441" s="28">
        <f t="shared" si="118"/>
        <v>1636</v>
      </c>
      <c r="K441" s="28">
        <f t="shared" si="118"/>
        <v>0</v>
      </c>
      <c r="L441" s="28">
        <f t="shared" si="118"/>
        <v>0</v>
      </c>
      <c r="M441" s="28">
        <f t="shared" si="118"/>
        <v>0</v>
      </c>
      <c r="N441" s="28">
        <f t="shared" si="118"/>
        <v>1636</v>
      </c>
      <c r="O441" s="51">
        <f t="shared" si="117"/>
        <v>0</v>
      </c>
      <c r="P441" s="52">
        <f t="shared" si="115"/>
        <v>0</v>
      </c>
    </row>
    <row r="442" ht="25.5">
      <c r="A442" s="35" t="s">
        <v>858</v>
      </c>
      <c r="B442" s="25" t="s">
        <v>859</v>
      </c>
      <c r="C442" s="26" t="s">
        <v>25</v>
      </c>
      <c r="D442" s="26">
        <v>170</v>
      </c>
      <c r="E442" s="26">
        <v>0</v>
      </c>
      <c r="F442" s="26">
        <v>0</v>
      </c>
      <c r="G442" s="50">
        <f t="shared" si="113"/>
        <v>0</v>
      </c>
      <c r="H442" s="50">
        <f t="shared" si="114"/>
        <v>170</v>
      </c>
      <c r="I442" s="28">
        <v>19.27</v>
      </c>
      <c r="J442" s="28">
        <f t="shared" si="118"/>
        <v>3275.9000000000001</v>
      </c>
      <c r="K442" s="28">
        <f t="shared" si="118"/>
        <v>0</v>
      </c>
      <c r="L442" s="28">
        <f t="shared" si="118"/>
        <v>0</v>
      </c>
      <c r="M442" s="28">
        <f t="shared" si="118"/>
        <v>0</v>
      </c>
      <c r="N442" s="28">
        <f t="shared" si="118"/>
        <v>3275.9000000000001</v>
      </c>
      <c r="O442" s="51">
        <f t="shared" si="117"/>
        <v>0</v>
      </c>
      <c r="P442" s="52">
        <f t="shared" si="115"/>
        <v>0</v>
      </c>
    </row>
    <row r="443">
      <c r="A443" s="33" t="s">
        <v>860</v>
      </c>
      <c r="B443" s="34" t="s">
        <v>861</v>
      </c>
      <c r="C443" s="17"/>
      <c r="D443" s="17"/>
      <c r="E443" s="17"/>
      <c r="F443" s="17"/>
      <c r="G443" s="54"/>
      <c r="H443" s="17"/>
      <c r="I443" s="19"/>
      <c r="J443" s="19">
        <f>SUM(J444:J454)</f>
        <v>146736.63</v>
      </c>
      <c r="K443" s="19">
        <f t="shared" ref="K443:N443" si="119">SUM(K444:K454)</f>
        <v>0</v>
      </c>
      <c r="L443" s="19">
        <f t="shared" si="119"/>
        <v>0</v>
      </c>
      <c r="M443" s="19">
        <f t="shared" si="119"/>
        <v>0</v>
      </c>
      <c r="N443" s="19">
        <f t="shared" si="119"/>
        <v>146736.63</v>
      </c>
      <c r="O443" s="45">
        <f>SUM(M443/J443)</f>
        <v>0</v>
      </c>
      <c r="P443" s="46">
        <f t="shared" si="115"/>
        <v>0</v>
      </c>
    </row>
    <row r="444" ht="25.5">
      <c r="A444" s="35" t="s">
        <v>862</v>
      </c>
      <c r="B444" s="25" t="s">
        <v>863</v>
      </c>
      <c r="C444" s="26" t="s">
        <v>43</v>
      </c>
      <c r="D444" s="26">
        <v>2858</v>
      </c>
      <c r="E444" s="26">
        <v>0</v>
      </c>
      <c r="F444" s="26">
        <v>0</v>
      </c>
      <c r="G444" s="50">
        <f t="shared" si="113"/>
        <v>0</v>
      </c>
      <c r="H444" s="50">
        <f t="shared" si="114"/>
        <v>2858</v>
      </c>
      <c r="I444" s="28">
        <v>4.6399999999999997</v>
      </c>
      <c r="J444" s="28">
        <f t="shared" si="118"/>
        <v>13261.120000000001</v>
      </c>
      <c r="K444" s="28">
        <f t="shared" si="118"/>
        <v>0</v>
      </c>
      <c r="L444" s="28">
        <f t="shared" si="118"/>
        <v>0</v>
      </c>
      <c r="M444" s="28">
        <f t="shared" si="118"/>
        <v>0</v>
      </c>
      <c r="N444" s="28">
        <f t="shared" si="118"/>
        <v>13261.120000000001</v>
      </c>
      <c r="O444" s="51">
        <f t="shared" ref="O444:O454" si="120">IF(L444="",0/J444,L444/J444)</f>
        <v>0</v>
      </c>
      <c r="P444" s="52">
        <f t="shared" si="115"/>
        <v>0</v>
      </c>
    </row>
    <row r="445" ht="25.5">
      <c r="A445" s="35" t="s">
        <v>864</v>
      </c>
      <c r="B445" s="25" t="s">
        <v>865</v>
      </c>
      <c r="C445" s="26" t="s">
        <v>43</v>
      </c>
      <c r="D445" s="26">
        <v>2309.3000000000002</v>
      </c>
      <c r="E445" s="26">
        <v>0</v>
      </c>
      <c r="F445" s="26">
        <v>0</v>
      </c>
      <c r="G445" s="50">
        <f t="shared" si="113"/>
        <v>0</v>
      </c>
      <c r="H445" s="50">
        <f t="shared" si="114"/>
        <v>2309.3000000000002</v>
      </c>
      <c r="I445" s="28">
        <v>7.1699999999999999</v>
      </c>
      <c r="J445" s="28">
        <f t="shared" si="118"/>
        <v>16557.68</v>
      </c>
      <c r="K445" s="28">
        <f t="shared" si="118"/>
        <v>0</v>
      </c>
      <c r="L445" s="28">
        <f t="shared" si="118"/>
        <v>0</v>
      </c>
      <c r="M445" s="28">
        <f t="shared" si="118"/>
        <v>0</v>
      </c>
      <c r="N445" s="28">
        <f t="shared" si="118"/>
        <v>16557.68</v>
      </c>
      <c r="O445" s="51">
        <f t="shared" si="120"/>
        <v>0</v>
      </c>
      <c r="P445" s="52">
        <f t="shared" si="115"/>
        <v>0</v>
      </c>
    </row>
    <row r="446" ht="25.5">
      <c r="A446" s="35" t="s">
        <v>866</v>
      </c>
      <c r="B446" s="25" t="s">
        <v>867</v>
      </c>
      <c r="C446" s="26" t="s">
        <v>43</v>
      </c>
      <c r="D446" s="26">
        <v>2412.0999999999999</v>
      </c>
      <c r="E446" s="26">
        <v>0</v>
      </c>
      <c r="F446" s="26">
        <v>0</v>
      </c>
      <c r="G446" s="50">
        <f t="shared" si="113"/>
        <v>0</v>
      </c>
      <c r="H446" s="50">
        <f t="shared" si="114"/>
        <v>2412.0999999999999</v>
      </c>
      <c r="I446" s="28">
        <v>9.9900000000000002</v>
      </c>
      <c r="J446" s="28">
        <f t="shared" si="118"/>
        <v>24096.880000000001</v>
      </c>
      <c r="K446" s="28">
        <f t="shared" si="118"/>
        <v>0</v>
      </c>
      <c r="L446" s="28">
        <f t="shared" si="118"/>
        <v>0</v>
      </c>
      <c r="M446" s="28">
        <f t="shared" si="118"/>
        <v>0</v>
      </c>
      <c r="N446" s="28">
        <f t="shared" si="118"/>
        <v>24096.880000000001</v>
      </c>
      <c r="O446" s="51">
        <f t="shared" si="120"/>
        <v>0</v>
      </c>
      <c r="P446" s="52">
        <f t="shared" si="115"/>
        <v>0</v>
      </c>
    </row>
    <row r="447" ht="25.5">
      <c r="A447" s="35" t="s">
        <v>868</v>
      </c>
      <c r="B447" s="25" t="s">
        <v>869</v>
      </c>
      <c r="C447" s="26" t="s">
        <v>43</v>
      </c>
      <c r="D447" s="26">
        <v>143.59999999999999</v>
      </c>
      <c r="E447" s="26">
        <v>0</v>
      </c>
      <c r="F447" s="26">
        <v>0</v>
      </c>
      <c r="G447" s="50">
        <f t="shared" si="113"/>
        <v>0</v>
      </c>
      <c r="H447" s="50">
        <f t="shared" si="114"/>
        <v>143.59999999999999</v>
      </c>
      <c r="I447" s="28">
        <v>17.84</v>
      </c>
      <c r="J447" s="28">
        <f t="shared" si="118"/>
        <v>2561.8200000000002</v>
      </c>
      <c r="K447" s="28">
        <f t="shared" si="118"/>
        <v>0</v>
      </c>
      <c r="L447" s="28">
        <f t="shared" si="118"/>
        <v>0</v>
      </c>
      <c r="M447" s="28">
        <f t="shared" si="118"/>
        <v>0</v>
      </c>
      <c r="N447" s="28">
        <f t="shared" si="118"/>
        <v>2561.8200000000002</v>
      </c>
      <c r="O447" s="51">
        <f t="shared" si="120"/>
        <v>0</v>
      </c>
      <c r="P447" s="52">
        <f t="shared" si="115"/>
        <v>0</v>
      </c>
    </row>
    <row r="448" ht="25.5">
      <c r="A448" s="35" t="s">
        <v>870</v>
      </c>
      <c r="B448" s="25" t="s">
        <v>871</v>
      </c>
      <c r="C448" s="26" t="s">
        <v>43</v>
      </c>
      <c r="D448" s="26">
        <v>25.100000000000001</v>
      </c>
      <c r="E448" s="26">
        <v>0</v>
      </c>
      <c r="F448" s="26">
        <v>0</v>
      </c>
      <c r="G448" s="50">
        <f t="shared" si="113"/>
        <v>0</v>
      </c>
      <c r="H448" s="50">
        <f t="shared" si="114"/>
        <v>25.100000000000001</v>
      </c>
      <c r="I448" s="28">
        <v>25.760000000000002</v>
      </c>
      <c r="J448" s="28">
        <f t="shared" si="118"/>
        <v>646.58000000000004</v>
      </c>
      <c r="K448" s="28">
        <f t="shared" si="118"/>
        <v>0</v>
      </c>
      <c r="L448" s="28">
        <f t="shared" si="118"/>
        <v>0</v>
      </c>
      <c r="M448" s="28">
        <f t="shared" si="118"/>
        <v>0</v>
      </c>
      <c r="N448" s="28">
        <f t="shared" si="118"/>
        <v>646.58000000000004</v>
      </c>
      <c r="O448" s="51">
        <f t="shared" si="120"/>
        <v>0</v>
      </c>
      <c r="P448" s="52">
        <f t="shared" si="115"/>
        <v>0</v>
      </c>
    </row>
    <row r="449" ht="25.5">
      <c r="A449" s="35" t="s">
        <v>872</v>
      </c>
      <c r="B449" s="25" t="s">
        <v>873</v>
      </c>
      <c r="C449" s="26" t="s">
        <v>43</v>
      </c>
      <c r="D449" s="26">
        <v>47.899999999999999</v>
      </c>
      <c r="E449" s="26">
        <v>0</v>
      </c>
      <c r="F449" s="26">
        <v>0</v>
      </c>
      <c r="G449" s="50">
        <f t="shared" si="113"/>
        <v>0</v>
      </c>
      <c r="H449" s="50">
        <f t="shared" si="114"/>
        <v>47.899999999999999</v>
      </c>
      <c r="I449" s="28">
        <v>29.289999999999999</v>
      </c>
      <c r="J449" s="28">
        <f t="shared" si="118"/>
        <v>1402.99</v>
      </c>
      <c r="K449" s="28">
        <f t="shared" si="118"/>
        <v>0</v>
      </c>
      <c r="L449" s="28">
        <f t="shared" si="118"/>
        <v>0</v>
      </c>
      <c r="M449" s="28">
        <f t="shared" si="118"/>
        <v>0</v>
      </c>
      <c r="N449" s="28">
        <f t="shared" si="118"/>
        <v>1402.99</v>
      </c>
      <c r="O449" s="51">
        <f t="shared" si="120"/>
        <v>0</v>
      </c>
      <c r="P449" s="52">
        <f t="shared" si="115"/>
        <v>0</v>
      </c>
    </row>
    <row r="450" ht="25.5">
      <c r="A450" s="35" t="s">
        <v>874</v>
      </c>
      <c r="B450" s="25" t="s">
        <v>875</v>
      </c>
      <c r="C450" s="26" t="s">
        <v>43</v>
      </c>
      <c r="D450" s="26">
        <v>38.899999999999999</v>
      </c>
      <c r="E450" s="26">
        <v>0</v>
      </c>
      <c r="F450" s="26">
        <v>0</v>
      </c>
      <c r="G450" s="50">
        <f t="shared" si="113"/>
        <v>0</v>
      </c>
      <c r="H450" s="50">
        <f t="shared" si="114"/>
        <v>38.899999999999999</v>
      </c>
      <c r="I450" s="28">
        <v>40.479999999999997</v>
      </c>
      <c r="J450" s="28">
        <f t="shared" si="118"/>
        <v>1574.6700000000001</v>
      </c>
      <c r="K450" s="28">
        <f t="shared" si="118"/>
        <v>0</v>
      </c>
      <c r="L450" s="28">
        <f t="shared" si="118"/>
        <v>0</v>
      </c>
      <c r="M450" s="28">
        <f t="shared" si="118"/>
        <v>0</v>
      </c>
      <c r="N450" s="28">
        <f t="shared" si="118"/>
        <v>1574.6700000000001</v>
      </c>
      <c r="O450" s="51">
        <f t="shared" si="120"/>
        <v>0</v>
      </c>
      <c r="P450" s="52">
        <f t="shared" si="115"/>
        <v>0</v>
      </c>
    </row>
    <row r="451" ht="25.5">
      <c r="A451" s="35" t="s">
        <v>876</v>
      </c>
      <c r="B451" s="25" t="s">
        <v>877</v>
      </c>
      <c r="C451" s="26" t="s">
        <v>43</v>
      </c>
      <c r="D451" s="26">
        <v>191.40000000000001</v>
      </c>
      <c r="E451" s="26">
        <v>0</v>
      </c>
      <c r="F451" s="26">
        <v>0</v>
      </c>
      <c r="G451" s="50">
        <f t="shared" si="113"/>
        <v>0</v>
      </c>
      <c r="H451" s="50">
        <f t="shared" si="114"/>
        <v>191.40000000000001</v>
      </c>
      <c r="I451" s="28">
        <v>58.689999999999998</v>
      </c>
      <c r="J451" s="28">
        <f t="shared" si="118"/>
        <v>11233.27</v>
      </c>
      <c r="K451" s="28">
        <f t="shared" si="118"/>
        <v>0</v>
      </c>
      <c r="L451" s="28">
        <f t="shared" si="118"/>
        <v>0</v>
      </c>
      <c r="M451" s="28">
        <f t="shared" si="118"/>
        <v>0</v>
      </c>
      <c r="N451" s="28">
        <f t="shared" si="118"/>
        <v>11233.27</v>
      </c>
      <c r="O451" s="51">
        <f t="shared" si="120"/>
        <v>0</v>
      </c>
      <c r="P451" s="52">
        <f t="shared" si="115"/>
        <v>0</v>
      </c>
    </row>
    <row r="452" ht="25.5">
      <c r="A452" s="35" t="s">
        <v>878</v>
      </c>
      <c r="B452" s="25" t="s">
        <v>879</v>
      </c>
      <c r="C452" s="26" t="s">
        <v>43</v>
      </c>
      <c r="D452" s="26">
        <v>187.19999999999999</v>
      </c>
      <c r="E452" s="26">
        <v>0</v>
      </c>
      <c r="F452" s="26">
        <v>0</v>
      </c>
      <c r="G452" s="50">
        <f t="shared" si="113"/>
        <v>0</v>
      </c>
      <c r="H452" s="50">
        <f t="shared" si="114"/>
        <v>187.19999999999999</v>
      </c>
      <c r="I452" s="28">
        <v>81.200000000000003</v>
      </c>
      <c r="J452" s="28">
        <f t="shared" si="118"/>
        <v>15200.639999999999</v>
      </c>
      <c r="K452" s="28">
        <f t="shared" si="118"/>
        <v>0</v>
      </c>
      <c r="L452" s="28">
        <f t="shared" si="118"/>
        <v>0</v>
      </c>
      <c r="M452" s="28">
        <f t="shared" si="118"/>
        <v>0</v>
      </c>
      <c r="N452" s="28">
        <f t="shared" si="118"/>
        <v>15200.639999999999</v>
      </c>
      <c r="O452" s="51">
        <f t="shared" si="120"/>
        <v>0</v>
      </c>
      <c r="P452" s="52">
        <f t="shared" si="115"/>
        <v>0</v>
      </c>
    </row>
    <row r="453" ht="25.5">
      <c r="A453" s="35" t="s">
        <v>880</v>
      </c>
      <c r="B453" s="25" t="s">
        <v>881</v>
      </c>
      <c r="C453" s="26" t="s">
        <v>43</v>
      </c>
      <c r="D453" s="26">
        <v>167.80000000000001</v>
      </c>
      <c r="E453" s="26">
        <v>0</v>
      </c>
      <c r="F453" s="26">
        <v>0</v>
      </c>
      <c r="G453" s="50">
        <f t="shared" si="113"/>
        <v>0</v>
      </c>
      <c r="H453" s="50">
        <f t="shared" si="114"/>
        <v>167.80000000000001</v>
      </c>
      <c r="I453" s="28">
        <v>136.37</v>
      </c>
      <c r="J453" s="28">
        <f t="shared" si="118"/>
        <v>22882.889999999999</v>
      </c>
      <c r="K453" s="28">
        <f t="shared" si="118"/>
        <v>0</v>
      </c>
      <c r="L453" s="28">
        <f t="shared" si="118"/>
        <v>0</v>
      </c>
      <c r="M453" s="28">
        <f t="shared" si="118"/>
        <v>0</v>
      </c>
      <c r="N453" s="28">
        <f t="shared" si="118"/>
        <v>22882.889999999999</v>
      </c>
      <c r="O453" s="51">
        <f t="shared" si="120"/>
        <v>0</v>
      </c>
      <c r="P453" s="52">
        <f t="shared" si="115"/>
        <v>0</v>
      </c>
    </row>
    <row r="454" ht="25.5">
      <c r="A454" s="35" t="s">
        <v>882</v>
      </c>
      <c r="B454" s="25" t="s">
        <v>883</v>
      </c>
      <c r="C454" s="26" t="s">
        <v>43</v>
      </c>
      <c r="D454" s="26">
        <v>159.80000000000001</v>
      </c>
      <c r="E454" s="26">
        <v>0</v>
      </c>
      <c r="F454" s="26">
        <v>0</v>
      </c>
      <c r="G454" s="50">
        <f t="shared" si="113"/>
        <v>0</v>
      </c>
      <c r="H454" s="50">
        <f t="shared" si="114"/>
        <v>159.80000000000001</v>
      </c>
      <c r="I454" s="28">
        <v>233.53</v>
      </c>
      <c r="J454" s="28">
        <f t="shared" si="118"/>
        <v>37318.090000000004</v>
      </c>
      <c r="K454" s="28">
        <f t="shared" si="118"/>
        <v>0</v>
      </c>
      <c r="L454" s="28">
        <f t="shared" si="118"/>
        <v>0</v>
      </c>
      <c r="M454" s="28">
        <f t="shared" si="118"/>
        <v>0</v>
      </c>
      <c r="N454" s="28">
        <f t="shared" si="118"/>
        <v>37318.090000000004</v>
      </c>
      <c r="O454" s="51">
        <f t="shared" si="120"/>
        <v>0</v>
      </c>
      <c r="P454" s="52">
        <f t="shared" si="115"/>
        <v>0</v>
      </c>
    </row>
    <row r="455">
      <c r="A455" s="33" t="s">
        <v>884</v>
      </c>
      <c r="B455" s="34" t="s">
        <v>885</v>
      </c>
      <c r="C455" s="17"/>
      <c r="D455" s="17"/>
      <c r="E455" s="17"/>
      <c r="F455" s="17"/>
      <c r="G455" s="54"/>
      <c r="H455" s="17"/>
      <c r="I455" s="19"/>
      <c r="J455" s="19">
        <f>SUM(J456:J457)</f>
        <v>15625.049999999999</v>
      </c>
      <c r="K455" s="19">
        <f t="shared" ref="K455:N455" si="121">SUM(K456:K457)</f>
        <v>0</v>
      </c>
      <c r="L455" s="19">
        <f t="shared" si="121"/>
        <v>0</v>
      </c>
      <c r="M455" s="19">
        <f t="shared" si="121"/>
        <v>0</v>
      </c>
      <c r="N455" s="19">
        <f t="shared" si="121"/>
        <v>15625.049999999999</v>
      </c>
      <c r="O455" s="45">
        <f>SUM(M455/J455)</f>
        <v>0</v>
      </c>
      <c r="P455" s="46">
        <f t="shared" si="115"/>
        <v>0</v>
      </c>
    </row>
    <row r="456" ht="25.5">
      <c r="A456" s="35" t="s">
        <v>886</v>
      </c>
      <c r="B456" s="25" t="s">
        <v>887</v>
      </c>
      <c r="C456" s="26" t="s">
        <v>43</v>
      </c>
      <c r="D456" s="26">
        <v>75.200000000000003</v>
      </c>
      <c r="E456" s="26">
        <v>0</v>
      </c>
      <c r="F456" s="26">
        <v>0</v>
      </c>
      <c r="G456" s="50">
        <f t="shared" si="113"/>
        <v>0</v>
      </c>
      <c r="H456" s="50">
        <f t="shared" si="114"/>
        <v>75.200000000000003</v>
      </c>
      <c r="I456" s="28">
        <v>183.31</v>
      </c>
      <c r="J456" s="28">
        <f t="shared" si="118"/>
        <v>13784.91</v>
      </c>
      <c r="K456" s="28">
        <f t="shared" si="118"/>
        <v>0</v>
      </c>
      <c r="L456" s="28">
        <f t="shared" si="118"/>
        <v>0</v>
      </c>
      <c r="M456" s="28">
        <f t="shared" si="118"/>
        <v>0</v>
      </c>
      <c r="N456" s="28">
        <f t="shared" si="118"/>
        <v>13784.91</v>
      </c>
      <c r="O456" s="51">
        <f t="shared" ref="O456:O457" si="122">IF(L456="",0/J456,L456/J456)</f>
        <v>0</v>
      </c>
      <c r="P456" s="52">
        <f t="shared" si="115"/>
        <v>0</v>
      </c>
    </row>
    <row r="457" ht="25.5">
      <c r="A457" s="35" t="s">
        <v>888</v>
      </c>
      <c r="B457" s="25" t="s">
        <v>889</v>
      </c>
      <c r="C457" s="26" t="s">
        <v>43</v>
      </c>
      <c r="D457" s="26">
        <v>75.200000000000003</v>
      </c>
      <c r="E457" s="26">
        <v>0</v>
      </c>
      <c r="F457" s="26">
        <v>0</v>
      </c>
      <c r="G457" s="50">
        <f t="shared" si="113"/>
        <v>0</v>
      </c>
      <c r="H457" s="50">
        <f t="shared" si="114"/>
        <v>75.200000000000003</v>
      </c>
      <c r="I457" s="28">
        <v>24.469999999999999</v>
      </c>
      <c r="J457" s="28">
        <f t="shared" si="118"/>
        <v>1840.1400000000001</v>
      </c>
      <c r="K457" s="28">
        <f t="shared" si="118"/>
        <v>0</v>
      </c>
      <c r="L457" s="28">
        <f t="shared" si="118"/>
        <v>0</v>
      </c>
      <c r="M457" s="28">
        <f t="shared" si="118"/>
        <v>0</v>
      </c>
      <c r="N457" s="28">
        <f t="shared" si="118"/>
        <v>1840.1400000000001</v>
      </c>
      <c r="O457" s="51">
        <f t="shared" si="122"/>
        <v>0</v>
      </c>
      <c r="P457" s="52">
        <f t="shared" si="115"/>
        <v>0</v>
      </c>
    </row>
    <row r="458">
      <c r="A458" s="33" t="s">
        <v>890</v>
      </c>
      <c r="B458" s="34" t="s">
        <v>891</v>
      </c>
      <c r="C458" s="17"/>
      <c r="D458" s="17"/>
      <c r="E458" s="17"/>
      <c r="F458" s="17"/>
      <c r="G458" s="54"/>
      <c r="H458" s="17"/>
      <c r="I458" s="19"/>
      <c r="J458" s="19">
        <f>SUM(J459:J472)</f>
        <v>44498.700000000004</v>
      </c>
      <c r="K458" s="19">
        <f t="shared" ref="K458:N458" si="123">SUM(K459:K472)</f>
        <v>0</v>
      </c>
      <c r="L458" s="19">
        <f t="shared" si="123"/>
        <v>0</v>
      </c>
      <c r="M458" s="19">
        <f t="shared" si="123"/>
        <v>0</v>
      </c>
      <c r="N458" s="19">
        <f t="shared" si="123"/>
        <v>44498.700000000004</v>
      </c>
      <c r="O458" s="45">
        <f>SUM(M458/J458)</f>
        <v>0</v>
      </c>
      <c r="P458" s="46">
        <f t="shared" si="115"/>
        <v>0</v>
      </c>
    </row>
    <row r="459" ht="25.5">
      <c r="A459" s="35" t="s">
        <v>892</v>
      </c>
      <c r="B459" s="25" t="s">
        <v>893</v>
      </c>
      <c r="C459" s="26" t="s">
        <v>25</v>
      </c>
      <c r="D459" s="26">
        <v>95</v>
      </c>
      <c r="E459" s="26">
        <v>0</v>
      </c>
      <c r="F459" s="26">
        <v>0</v>
      </c>
      <c r="G459" s="50">
        <f t="shared" si="113"/>
        <v>0</v>
      </c>
      <c r="H459" s="50">
        <f t="shared" si="114"/>
        <v>95</v>
      </c>
      <c r="I459" s="28">
        <v>32.509999999999998</v>
      </c>
      <c r="J459" s="28">
        <f t="shared" si="118"/>
        <v>3088.4500000000003</v>
      </c>
      <c r="K459" s="28">
        <f t="shared" si="118"/>
        <v>0</v>
      </c>
      <c r="L459" s="28">
        <f t="shared" si="118"/>
        <v>0</v>
      </c>
      <c r="M459" s="28">
        <f t="shared" si="118"/>
        <v>0</v>
      </c>
      <c r="N459" s="28">
        <f t="shared" si="118"/>
        <v>3088.4500000000003</v>
      </c>
      <c r="O459" s="51">
        <f t="shared" ref="O459:O472" si="124">IF(L459="",0/J459,L459/J459)</f>
        <v>0</v>
      </c>
      <c r="P459" s="52">
        <f t="shared" si="115"/>
        <v>0</v>
      </c>
    </row>
    <row r="460" ht="25.5">
      <c r="A460" s="35" t="s">
        <v>894</v>
      </c>
      <c r="B460" s="25" t="s">
        <v>895</v>
      </c>
      <c r="C460" s="26" t="s">
        <v>25</v>
      </c>
      <c r="D460" s="26">
        <v>23</v>
      </c>
      <c r="E460" s="26">
        <v>0</v>
      </c>
      <c r="F460" s="26">
        <v>0</v>
      </c>
      <c r="G460" s="50">
        <f t="shared" si="113"/>
        <v>0</v>
      </c>
      <c r="H460" s="50">
        <f t="shared" si="114"/>
        <v>23</v>
      </c>
      <c r="I460" s="28">
        <v>34.539999999999999</v>
      </c>
      <c r="J460" s="28">
        <f t="shared" si="118"/>
        <v>794.42000000000007</v>
      </c>
      <c r="K460" s="28">
        <f t="shared" si="118"/>
        <v>0</v>
      </c>
      <c r="L460" s="28">
        <f t="shared" si="118"/>
        <v>0</v>
      </c>
      <c r="M460" s="28">
        <f t="shared" si="118"/>
        <v>0</v>
      </c>
      <c r="N460" s="28">
        <f t="shared" si="118"/>
        <v>794.42000000000007</v>
      </c>
      <c r="O460" s="51">
        <f t="shared" si="124"/>
        <v>0</v>
      </c>
      <c r="P460" s="52">
        <f t="shared" si="115"/>
        <v>0</v>
      </c>
    </row>
    <row r="461" ht="25.5">
      <c r="A461" s="35" t="s">
        <v>896</v>
      </c>
      <c r="B461" s="25" t="s">
        <v>897</v>
      </c>
      <c r="C461" s="26" t="s">
        <v>25</v>
      </c>
      <c r="D461" s="26">
        <v>34</v>
      </c>
      <c r="E461" s="26">
        <v>0</v>
      </c>
      <c r="F461" s="26">
        <v>0</v>
      </c>
      <c r="G461" s="50">
        <f t="shared" si="113"/>
        <v>0</v>
      </c>
      <c r="H461" s="50">
        <f t="shared" si="114"/>
        <v>34</v>
      </c>
      <c r="I461" s="28">
        <v>59.710000000000001</v>
      </c>
      <c r="J461" s="28">
        <f t="shared" si="118"/>
        <v>2030.1400000000001</v>
      </c>
      <c r="K461" s="28">
        <f t="shared" si="118"/>
        <v>0</v>
      </c>
      <c r="L461" s="28">
        <f t="shared" si="118"/>
        <v>0</v>
      </c>
      <c r="M461" s="28">
        <f t="shared" si="118"/>
        <v>0</v>
      </c>
      <c r="N461" s="28">
        <f t="shared" si="118"/>
        <v>2030.1400000000001</v>
      </c>
      <c r="O461" s="51">
        <f t="shared" si="124"/>
        <v>0</v>
      </c>
      <c r="P461" s="52">
        <f t="shared" si="115"/>
        <v>0</v>
      </c>
    </row>
    <row r="462">
      <c r="A462" s="35" t="s">
        <v>898</v>
      </c>
      <c r="B462" s="25" t="s">
        <v>899</v>
      </c>
      <c r="C462" s="26" t="s">
        <v>25</v>
      </c>
      <c r="D462" s="26">
        <v>3</v>
      </c>
      <c r="E462" s="26">
        <v>0</v>
      </c>
      <c r="F462" s="26">
        <v>0</v>
      </c>
      <c r="G462" s="50">
        <f t="shared" si="113"/>
        <v>0</v>
      </c>
      <c r="H462" s="50">
        <f t="shared" si="114"/>
        <v>3</v>
      </c>
      <c r="I462" s="28">
        <v>37.869999999999997</v>
      </c>
      <c r="J462" s="28">
        <f t="shared" si="118"/>
        <v>113.61</v>
      </c>
      <c r="K462" s="28">
        <f t="shared" si="118"/>
        <v>0</v>
      </c>
      <c r="L462" s="28">
        <f t="shared" si="118"/>
        <v>0</v>
      </c>
      <c r="M462" s="28">
        <f t="shared" si="118"/>
        <v>0</v>
      </c>
      <c r="N462" s="28">
        <f t="shared" si="118"/>
        <v>113.61</v>
      </c>
      <c r="O462" s="51">
        <f t="shared" si="124"/>
        <v>0</v>
      </c>
      <c r="P462" s="52">
        <f t="shared" si="115"/>
        <v>0</v>
      </c>
    </row>
    <row r="463" ht="25.5">
      <c r="A463" s="35" t="s">
        <v>900</v>
      </c>
      <c r="B463" s="25" t="s">
        <v>901</v>
      </c>
      <c r="C463" s="26" t="s">
        <v>25</v>
      </c>
      <c r="D463" s="26">
        <v>2</v>
      </c>
      <c r="E463" s="26">
        <v>0</v>
      </c>
      <c r="F463" s="26">
        <v>0</v>
      </c>
      <c r="G463" s="50">
        <f t="shared" si="113"/>
        <v>0</v>
      </c>
      <c r="H463" s="50">
        <f t="shared" si="114"/>
        <v>2</v>
      </c>
      <c r="I463" s="28">
        <v>82.540000000000006</v>
      </c>
      <c r="J463" s="28">
        <f t="shared" si="118"/>
        <v>165.08000000000001</v>
      </c>
      <c r="K463" s="28">
        <f t="shared" si="118"/>
        <v>0</v>
      </c>
      <c r="L463" s="28">
        <f t="shared" si="118"/>
        <v>0</v>
      </c>
      <c r="M463" s="28">
        <f t="shared" si="118"/>
        <v>0</v>
      </c>
      <c r="N463" s="28">
        <f t="shared" si="118"/>
        <v>165.08000000000001</v>
      </c>
      <c r="O463" s="51">
        <f t="shared" si="124"/>
        <v>0</v>
      </c>
      <c r="P463" s="52">
        <f t="shared" si="115"/>
        <v>0</v>
      </c>
    </row>
    <row r="464">
      <c r="A464" s="35" t="s">
        <v>902</v>
      </c>
      <c r="B464" s="25" t="s">
        <v>903</v>
      </c>
      <c r="C464" s="26" t="s">
        <v>25</v>
      </c>
      <c r="D464" s="26">
        <v>1</v>
      </c>
      <c r="E464" s="26">
        <v>0</v>
      </c>
      <c r="F464" s="26">
        <v>0</v>
      </c>
      <c r="G464" s="50">
        <f t="shared" si="113"/>
        <v>0</v>
      </c>
      <c r="H464" s="50">
        <f t="shared" si="114"/>
        <v>1</v>
      </c>
      <c r="I464" s="28">
        <v>63.25</v>
      </c>
      <c r="J464" s="28">
        <f t="shared" si="118"/>
        <v>63.25</v>
      </c>
      <c r="K464" s="28">
        <f t="shared" si="118"/>
        <v>0</v>
      </c>
      <c r="L464" s="28">
        <f t="shared" si="118"/>
        <v>0</v>
      </c>
      <c r="M464" s="28">
        <f t="shared" si="118"/>
        <v>0</v>
      </c>
      <c r="N464" s="28">
        <f t="shared" si="118"/>
        <v>63.25</v>
      </c>
      <c r="O464" s="51">
        <f t="shared" si="124"/>
        <v>0</v>
      </c>
      <c r="P464" s="52">
        <f t="shared" si="115"/>
        <v>0</v>
      </c>
    </row>
    <row r="465" ht="25.5">
      <c r="A465" s="35" t="s">
        <v>904</v>
      </c>
      <c r="B465" s="25" t="s">
        <v>905</v>
      </c>
      <c r="C465" s="26" t="s">
        <v>25</v>
      </c>
      <c r="D465" s="26">
        <v>9</v>
      </c>
      <c r="E465" s="26">
        <v>0</v>
      </c>
      <c r="F465" s="26">
        <v>0</v>
      </c>
      <c r="G465" s="50">
        <f t="shared" si="113"/>
        <v>0</v>
      </c>
      <c r="H465" s="50">
        <f t="shared" si="114"/>
        <v>9</v>
      </c>
      <c r="I465" s="28">
        <v>423.94</v>
      </c>
      <c r="J465" s="28">
        <f t="shared" si="118"/>
        <v>3815.46</v>
      </c>
      <c r="K465" s="28">
        <f t="shared" si="118"/>
        <v>0</v>
      </c>
      <c r="L465" s="28">
        <f t="shared" si="118"/>
        <v>0</v>
      </c>
      <c r="M465" s="28">
        <f t="shared" si="118"/>
        <v>0</v>
      </c>
      <c r="N465" s="28">
        <f t="shared" si="118"/>
        <v>3815.46</v>
      </c>
      <c r="O465" s="51">
        <f t="shared" si="124"/>
        <v>0</v>
      </c>
      <c r="P465" s="52">
        <f t="shared" si="115"/>
        <v>0</v>
      </c>
    </row>
    <row r="466">
      <c r="A466" s="35" t="s">
        <v>906</v>
      </c>
      <c r="B466" s="25" t="s">
        <v>907</v>
      </c>
      <c r="C466" s="26" t="s">
        <v>25</v>
      </c>
      <c r="D466" s="26">
        <v>10</v>
      </c>
      <c r="E466" s="26">
        <v>0</v>
      </c>
      <c r="F466" s="26">
        <v>0</v>
      </c>
      <c r="G466" s="50">
        <f t="shared" si="113"/>
        <v>0</v>
      </c>
      <c r="H466" s="50">
        <f t="shared" si="114"/>
        <v>10</v>
      </c>
      <c r="I466" s="28">
        <v>13.66</v>
      </c>
      <c r="J466" s="28">
        <f t="shared" si="118"/>
        <v>136.59999999999999</v>
      </c>
      <c r="K466" s="28">
        <f t="shared" si="118"/>
        <v>0</v>
      </c>
      <c r="L466" s="28">
        <f t="shared" si="118"/>
        <v>0</v>
      </c>
      <c r="M466" s="28">
        <f t="shared" si="118"/>
        <v>0</v>
      </c>
      <c r="N466" s="28">
        <f t="shared" si="118"/>
        <v>136.59999999999999</v>
      </c>
      <c r="O466" s="51">
        <f t="shared" si="124"/>
        <v>0</v>
      </c>
      <c r="P466" s="52">
        <f t="shared" si="115"/>
        <v>0</v>
      </c>
    </row>
    <row r="467" ht="25.5">
      <c r="A467" s="35" t="s">
        <v>908</v>
      </c>
      <c r="B467" s="25" t="s">
        <v>909</v>
      </c>
      <c r="C467" s="26" t="s">
        <v>25</v>
      </c>
      <c r="D467" s="26">
        <v>11</v>
      </c>
      <c r="E467" s="26">
        <v>0</v>
      </c>
      <c r="F467" s="26">
        <v>0</v>
      </c>
      <c r="G467" s="50">
        <f t="shared" si="113"/>
        <v>0</v>
      </c>
      <c r="H467" s="50">
        <f t="shared" si="114"/>
        <v>11</v>
      </c>
      <c r="I467" s="28">
        <v>318.30000000000001</v>
      </c>
      <c r="J467" s="28">
        <f t="shared" si="118"/>
        <v>3501.3000000000002</v>
      </c>
      <c r="K467" s="28">
        <f t="shared" si="118"/>
        <v>0</v>
      </c>
      <c r="L467" s="28">
        <f t="shared" si="118"/>
        <v>0</v>
      </c>
      <c r="M467" s="28">
        <f t="shared" si="118"/>
        <v>0</v>
      </c>
      <c r="N467" s="28">
        <f t="shared" si="118"/>
        <v>3501.3000000000002</v>
      </c>
      <c r="O467" s="51">
        <f t="shared" si="124"/>
        <v>0</v>
      </c>
      <c r="P467" s="52">
        <f t="shared" si="115"/>
        <v>0</v>
      </c>
    </row>
    <row r="468" ht="25.5">
      <c r="A468" s="35" t="s">
        <v>910</v>
      </c>
      <c r="B468" s="25" t="s">
        <v>911</v>
      </c>
      <c r="C468" s="26" t="s">
        <v>25</v>
      </c>
      <c r="D468" s="26">
        <v>81</v>
      </c>
      <c r="E468" s="26">
        <v>0</v>
      </c>
      <c r="F468" s="26">
        <v>0</v>
      </c>
      <c r="G468" s="50">
        <f t="shared" si="113"/>
        <v>0</v>
      </c>
      <c r="H468" s="50">
        <f t="shared" si="114"/>
        <v>81</v>
      </c>
      <c r="I468" s="28">
        <v>348.61000000000001</v>
      </c>
      <c r="J468" s="28">
        <f t="shared" si="118"/>
        <v>28237.41</v>
      </c>
      <c r="K468" s="28">
        <f t="shared" si="118"/>
        <v>0</v>
      </c>
      <c r="L468" s="28">
        <f t="shared" si="118"/>
        <v>0</v>
      </c>
      <c r="M468" s="28">
        <f t="shared" si="118"/>
        <v>0</v>
      </c>
      <c r="N468" s="28">
        <f t="shared" si="118"/>
        <v>28237.41</v>
      </c>
      <c r="O468" s="51">
        <f t="shared" si="124"/>
        <v>0</v>
      </c>
      <c r="P468" s="52">
        <f t="shared" si="115"/>
        <v>0</v>
      </c>
    </row>
    <row r="469" ht="25.5">
      <c r="A469" s="35" t="s">
        <v>912</v>
      </c>
      <c r="B469" s="25" t="s">
        <v>913</v>
      </c>
      <c r="C469" s="26" t="s">
        <v>25</v>
      </c>
      <c r="D469" s="26">
        <v>8</v>
      </c>
      <c r="E469" s="26">
        <v>0</v>
      </c>
      <c r="F469" s="26">
        <v>0</v>
      </c>
      <c r="G469" s="50">
        <f t="shared" si="113"/>
        <v>0</v>
      </c>
      <c r="H469" s="50">
        <f t="shared" si="114"/>
        <v>8</v>
      </c>
      <c r="I469" s="28">
        <v>156.80000000000001</v>
      </c>
      <c r="J469" s="28">
        <f t="shared" si="118"/>
        <v>1254.4000000000001</v>
      </c>
      <c r="K469" s="28">
        <f t="shared" si="118"/>
        <v>0</v>
      </c>
      <c r="L469" s="28">
        <f t="shared" si="118"/>
        <v>0</v>
      </c>
      <c r="M469" s="28">
        <f t="shared" si="118"/>
        <v>0</v>
      </c>
      <c r="N469" s="28">
        <f t="shared" si="118"/>
        <v>1254.4000000000001</v>
      </c>
      <c r="O469" s="51">
        <f t="shared" si="124"/>
        <v>0</v>
      </c>
      <c r="P469" s="52">
        <f t="shared" si="115"/>
        <v>0</v>
      </c>
    </row>
    <row r="470">
      <c r="A470" s="35" t="s">
        <v>914</v>
      </c>
      <c r="B470" s="25" t="s">
        <v>915</v>
      </c>
      <c r="C470" s="26" t="s">
        <v>25</v>
      </c>
      <c r="D470" s="26">
        <v>4</v>
      </c>
      <c r="E470" s="26">
        <v>0</v>
      </c>
      <c r="F470" s="26">
        <v>0</v>
      </c>
      <c r="G470" s="50">
        <f t="shared" si="113"/>
        <v>0</v>
      </c>
      <c r="H470" s="50">
        <f t="shared" si="114"/>
        <v>4</v>
      </c>
      <c r="I470" s="28">
        <v>61</v>
      </c>
      <c r="J470" s="28">
        <f t="shared" si="118"/>
        <v>244</v>
      </c>
      <c r="K470" s="28">
        <f t="shared" si="118"/>
        <v>0</v>
      </c>
      <c r="L470" s="28">
        <f t="shared" si="118"/>
        <v>0</v>
      </c>
      <c r="M470" s="28">
        <f t="shared" si="118"/>
        <v>0</v>
      </c>
      <c r="N470" s="28">
        <f t="shared" si="118"/>
        <v>244</v>
      </c>
      <c r="O470" s="51">
        <f t="shared" si="124"/>
        <v>0</v>
      </c>
      <c r="P470" s="52">
        <f t="shared" si="115"/>
        <v>0</v>
      </c>
    </row>
    <row r="471">
      <c r="A471" s="35" t="s">
        <v>916</v>
      </c>
      <c r="B471" s="25" t="s">
        <v>917</v>
      </c>
      <c r="C471" s="26" t="s">
        <v>25</v>
      </c>
      <c r="D471" s="26">
        <v>1</v>
      </c>
      <c r="E471" s="26">
        <v>0</v>
      </c>
      <c r="F471" s="26">
        <v>0</v>
      </c>
      <c r="G471" s="50">
        <f t="shared" si="113"/>
        <v>0</v>
      </c>
      <c r="H471" s="50">
        <f t="shared" si="114"/>
        <v>1</v>
      </c>
      <c r="I471" s="28">
        <v>41.219999999999999</v>
      </c>
      <c r="J471" s="28">
        <f t="shared" si="118"/>
        <v>41.219999999999999</v>
      </c>
      <c r="K471" s="28">
        <f t="shared" si="118"/>
        <v>0</v>
      </c>
      <c r="L471" s="28">
        <f t="shared" si="118"/>
        <v>0</v>
      </c>
      <c r="M471" s="28">
        <f t="shared" si="118"/>
        <v>0</v>
      </c>
      <c r="N471" s="28">
        <f t="shared" si="118"/>
        <v>41.219999999999999</v>
      </c>
      <c r="O471" s="51">
        <f t="shared" si="124"/>
        <v>0</v>
      </c>
      <c r="P471" s="52">
        <f t="shared" si="115"/>
        <v>0</v>
      </c>
    </row>
    <row r="472" ht="25.5">
      <c r="A472" s="35" t="s">
        <v>918</v>
      </c>
      <c r="B472" s="25" t="s">
        <v>919</v>
      </c>
      <c r="C472" s="26" t="s">
        <v>25</v>
      </c>
      <c r="D472" s="26">
        <v>8</v>
      </c>
      <c r="E472" s="26">
        <v>0</v>
      </c>
      <c r="F472" s="26">
        <v>0</v>
      </c>
      <c r="G472" s="50">
        <f t="shared" si="113"/>
        <v>0</v>
      </c>
      <c r="H472" s="50">
        <f t="shared" si="114"/>
        <v>8</v>
      </c>
      <c r="I472" s="28">
        <v>126.67</v>
      </c>
      <c r="J472" s="28">
        <f t="shared" si="118"/>
        <v>1013.36</v>
      </c>
      <c r="K472" s="28">
        <f t="shared" si="118"/>
        <v>0</v>
      </c>
      <c r="L472" s="28">
        <f t="shared" si="118"/>
        <v>0</v>
      </c>
      <c r="M472" s="28">
        <f t="shared" si="118"/>
        <v>0</v>
      </c>
      <c r="N472" s="28">
        <f t="shared" ref="N472:N503" si="125">ROUND(H472*$I472,2)</f>
        <v>1013.36</v>
      </c>
      <c r="O472" s="51">
        <f t="shared" si="124"/>
        <v>0</v>
      </c>
      <c r="P472" s="52">
        <f t="shared" si="115"/>
        <v>0</v>
      </c>
    </row>
    <row r="473">
      <c r="A473" s="33" t="s">
        <v>920</v>
      </c>
      <c r="B473" s="34" t="s">
        <v>921</v>
      </c>
      <c r="C473" s="17"/>
      <c r="D473" s="17"/>
      <c r="E473" s="17"/>
      <c r="F473" s="17"/>
      <c r="G473" s="54"/>
      <c r="H473" s="17"/>
      <c r="I473" s="19"/>
      <c r="J473" s="19"/>
      <c r="K473" s="19"/>
      <c r="L473" s="19"/>
      <c r="M473" s="19"/>
      <c r="N473" s="19"/>
      <c r="O473" s="45"/>
      <c r="P473" s="46"/>
    </row>
    <row r="474">
      <c r="A474" s="33" t="s">
        <v>922</v>
      </c>
      <c r="B474" s="34" t="s">
        <v>923</v>
      </c>
      <c r="C474" s="17"/>
      <c r="D474" s="17"/>
      <c r="E474" s="17"/>
      <c r="F474" s="17"/>
      <c r="G474" s="54"/>
      <c r="H474" s="17"/>
      <c r="I474" s="19"/>
      <c r="J474" s="19">
        <f>SUM(J475:J479)</f>
        <v>11795.530000000002</v>
      </c>
      <c r="K474" s="19">
        <f t="shared" ref="K474:N474" si="126">SUM(K475:K479)</f>
        <v>0</v>
      </c>
      <c r="L474" s="19">
        <f t="shared" si="126"/>
        <v>0</v>
      </c>
      <c r="M474" s="19">
        <f t="shared" si="126"/>
        <v>0</v>
      </c>
      <c r="N474" s="19">
        <f t="shared" si="126"/>
        <v>11795.530000000002</v>
      </c>
      <c r="O474" s="45">
        <f>SUM(M474/J474)</f>
        <v>0</v>
      </c>
      <c r="P474" s="46">
        <f t="shared" si="115"/>
        <v>0</v>
      </c>
    </row>
    <row r="475" ht="25.5">
      <c r="A475" s="35" t="s">
        <v>924</v>
      </c>
      <c r="B475" s="25" t="s">
        <v>925</v>
      </c>
      <c r="C475" s="26" t="s">
        <v>43</v>
      </c>
      <c r="D475" s="26">
        <v>22.600000000000001</v>
      </c>
      <c r="E475" s="26">
        <v>0</v>
      </c>
      <c r="F475" s="26">
        <v>0</v>
      </c>
      <c r="G475" s="50">
        <f t="shared" si="113"/>
        <v>0</v>
      </c>
      <c r="H475" s="50">
        <f t="shared" si="114"/>
        <v>22.600000000000001</v>
      </c>
      <c r="I475" s="28">
        <v>5.2000000000000002</v>
      </c>
      <c r="J475" s="28">
        <f t="shared" si="118"/>
        <v>117.52</v>
      </c>
      <c r="K475" s="28">
        <f t="shared" si="118"/>
        <v>0</v>
      </c>
      <c r="L475" s="28">
        <f t="shared" si="118"/>
        <v>0</v>
      </c>
      <c r="M475" s="28">
        <f t="shared" si="118"/>
        <v>0</v>
      </c>
      <c r="N475" s="28">
        <f t="shared" si="125"/>
        <v>117.52</v>
      </c>
      <c r="O475" s="51">
        <f t="shared" ref="O475:O479" si="127">IF(L475="",0/J475,L475/J475)</f>
        <v>0</v>
      </c>
      <c r="P475" s="52">
        <f t="shared" si="115"/>
        <v>0</v>
      </c>
    </row>
    <row r="476" ht="25.5">
      <c r="A476" s="35" t="s">
        <v>926</v>
      </c>
      <c r="B476" s="25" t="s">
        <v>927</v>
      </c>
      <c r="C476" s="26" t="s">
        <v>43</v>
      </c>
      <c r="D476" s="26">
        <v>132.40000000000001</v>
      </c>
      <c r="E476" s="26">
        <v>0</v>
      </c>
      <c r="F476" s="26">
        <v>0</v>
      </c>
      <c r="G476" s="50">
        <f t="shared" si="113"/>
        <v>0</v>
      </c>
      <c r="H476" s="50">
        <f t="shared" si="114"/>
        <v>132.40000000000001</v>
      </c>
      <c r="I476" s="28">
        <v>7.6500000000000004</v>
      </c>
      <c r="J476" s="28">
        <f t="shared" si="118"/>
        <v>1012.86</v>
      </c>
      <c r="K476" s="28">
        <f t="shared" si="118"/>
        <v>0</v>
      </c>
      <c r="L476" s="28">
        <f t="shared" si="118"/>
        <v>0</v>
      </c>
      <c r="M476" s="28">
        <f t="shared" si="118"/>
        <v>0</v>
      </c>
      <c r="N476" s="28">
        <f t="shared" si="125"/>
        <v>1012.86</v>
      </c>
      <c r="O476" s="51">
        <f t="shared" si="127"/>
        <v>0</v>
      </c>
      <c r="P476" s="52">
        <f t="shared" si="115"/>
        <v>0</v>
      </c>
    </row>
    <row r="477" ht="25.5">
      <c r="A477" s="35" t="s">
        <v>928</v>
      </c>
      <c r="B477" s="25" t="s">
        <v>929</v>
      </c>
      <c r="C477" s="26" t="s">
        <v>43</v>
      </c>
      <c r="D477" s="26">
        <v>16.899999999999999</v>
      </c>
      <c r="E477" s="26">
        <v>0</v>
      </c>
      <c r="F477" s="26">
        <v>0</v>
      </c>
      <c r="G477" s="50">
        <f t="shared" si="113"/>
        <v>0</v>
      </c>
      <c r="H477" s="50">
        <f t="shared" si="114"/>
        <v>16.899999999999999</v>
      </c>
      <c r="I477" s="28">
        <v>32.170000000000002</v>
      </c>
      <c r="J477" s="28">
        <f t="shared" si="118"/>
        <v>543.66999999999996</v>
      </c>
      <c r="K477" s="28">
        <f t="shared" si="118"/>
        <v>0</v>
      </c>
      <c r="L477" s="28">
        <f t="shared" si="118"/>
        <v>0</v>
      </c>
      <c r="M477" s="28">
        <f t="shared" si="118"/>
        <v>0</v>
      </c>
      <c r="N477" s="28">
        <f t="shared" si="125"/>
        <v>543.66999999999996</v>
      </c>
      <c r="O477" s="51">
        <f t="shared" si="127"/>
        <v>0</v>
      </c>
      <c r="P477" s="52">
        <f t="shared" si="115"/>
        <v>0</v>
      </c>
    </row>
    <row r="478" ht="25.5">
      <c r="A478" s="35" t="s">
        <v>930</v>
      </c>
      <c r="B478" s="25" t="s">
        <v>931</v>
      </c>
      <c r="C478" s="26" t="s">
        <v>43</v>
      </c>
      <c r="D478" s="26">
        <v>154.90000000000001</v>
      </c>
      <c r="E478" s="26">
        <v>0</v>
      </c>
      <c r="F478" s="26">
        <v>0</v>
      </c>
      <c r="G478" s="50">
        <f t="shared" si="113"/>
        <v>0</v>
      </c>
      <c r="H478" s="50">
        <f t="shared" si="114"/>
        <v>154.90000000000001</v>
      </c>
      <c r="I478" s="28">
        <v>54.579999999999998</v>
      </c>
      <c r="J478" s="28">
        <f t="shared" si="118"/>
        <v>8454.4400000000005</v>
      </c>
      <c r="K478" s="28">
        <f t="shared" si="118"/>
        <v>0</v>
      </c>
      <c r="L478" s="28">
        <f t="shared" si="118"/>
        <v>0</v>
      </c>
      <c r="M478" s="28">
        <f t="shared" si="118"/>
        <v>0</v>
      </c>
      <c r="N478" s="28">
        <f t="shared" si="125"/>
        <v>8454.4400000000005</v>
      </c>
      <c r="O478" s="51">
        <f t="shared" si="127"/>
        <v>0</v>
      </c>
      <c r="P478" s="52">
        <f t="shared" si="115"/>
        <v>0</v>
      </c>
    </row>
    <row r="479" ht="25.5">
      <c r="A479" s="35" t="s">
        <v>932</v>
      </c>
      <c r="B479" s="25" t="s">
        <v>933</v>
      </c>
      <c r="C479" s="26" t="s">
        <v>25</v>
      </c>
      <c r="D479" s="26">
        <v>138</v>
      </c>
      <c r="E479" s="26">
        <v>0</v>
      </c>
      <c r="F479" s="26">
        <v>0</v>
      </c>
      <c r="G479" s="50">
        <f t="shared" si="113"/>
        <v>0</v>
      </c>
      <c r="H479" s="50">
        <f t="shared" si="114"/>
        <v>138</v>
      </c>
      <c r="I479" s="28">
        <v>12.08</v>
      </c>
      <c r="J479" s="28">
        <f t="shared" si="118"/>
        <v>1667.04</v>
      </c>
      <c r="K479" s="28">
        <f t="shared" si="118"/>
        <v>0</v>
      </c>
      <c r="L479" s="28">
        <f t="shared" si="118"/>
        <v>0</v>
      </c>
      <c r="M479" s="28">
        <f t="shared" si="118"/>
        <v>0</v>
      </c>
      <c r="N479" s="28">
        <f t="shared" si="125"/>
        <v>1667.04</v>
      </c>
      <c r="O479" s="51">
        <f t="shared" si="127"/>
        <v>0</v>
      </c>
      <c r="P479" s="52">
        <f t="shared" si="115"/>
        <v>0</v>
      </c>
    </row>
    <row r="480">
      <c r="A480" s="33" t="s">
        <v>934</v>
      </c>
      <c r="B480" s="34" t="s">
        <v>935</v>
      </c>
      <c r="C480" s="17"/>
      <c r="D480" s="17"/>
      <c r="E480" s="17"/>
      <c r="F480" s="17"/>
      <c r="G480" s="54"/>
      <c r="H480" s="17"/>
      <c r="I480" s="19"/>
      <c r="J480" s="19">
        <f>SUM(J481:J484)</f>
        <v>2285.2199999999998</v>
      </c>
      <c r="K480" s="19">
        <f>SUM(K481:K484)</f>
        <v>0</v>
      </c>
      <c r="L480" s="19">
        <f>SUM(L481:L484)</f>
        <v>0</v>
      </c>
      <c r="M480" s="19">
        <f>SUM(M481:M484)</f>
        <v>0</v>
      </c>
      <c r="N480" s="19">
        <f>SUM(N481:N484)</f>
        <v>2285.2199999999998</v>
      </c>
      <c r="O480" s="45">
        <f>SUM(M480/J480)</f>
        <v>0</v>
      </c>
      <c r="P480" s="46">
        <f t="shared" si="115"/>
        <v>0</v>
      </c>
    </row>
    <row r="481" ht="25.5">
      <c r="A481" s="35" t="s">
        <v>936</v>
      </c>
      <c r="B481" s="25" t="s">
        <v>937</v>
      </c>
      <c r="C481" s="26" t="s">
        <v>43</v>
      </c>
      <c r="D481" s="26">
        <v>63.899999999999999</v>
      </c>
      <c r="E481" s="26">
        <v>0</v>
      </c>
      <c r="F481" s="26">
        <v>0</v>
      </c>
      <c r="G481" s="50">
        <f t="shared" si="113"/>
        <v>0</v>
      </c>
      <c r="H481" s="50">
        <f t="shared" si="114"/>
        <v>63.899999999999999</v>
      </c>
      <c r="I481" s="28">
        <v>26.969999999999999</v>
      </c>
      <c r="J481" s="28">
        <f t="shared" si="118"/>
        <v>1723.3800000000001</v>
      </c>
      <c r="K481" s="28">
        <f t="shared" si="118"/>
        <v>0</v>
      </c>
      <c r="L481" s="28">
        <f t="shared" si="118"/>
        <v>0</v>
      </c>
      <c r="M481" s="28">
        <f t="shared" si="118"/>
        <v>0</v>
      </c>
      <c r="N481" s="28">
        <f t="shared" si="125"/>
        <v>1723.3800000000001</v>
      </c>
      <c r="O481" s="51">
        <f t="shared" ref="O481:O484" si="128">IF(L481="",0/J481,L481/J481)</f>
        <v>0</v>
      </c>
      <c r="P481" s="52">
        <f t="shared" si="115"/>
        <v>0</v>
      </c>
    </row>
    <row r="482" ht="25.5">
      <c r="A482" s="35" t="s">
        <v>938</v>
      </c>
      <c r="B482" s="25" t="s">
        <v>939</v>
      </c>
      <c r="C482" s="26" t="s">
        <v>25</v>
      </c>
      <c r="D482" s="26">
        <v>12</v>
      </c>
      <c r="E482" s="26">
        <v>0</v>
      </c>
      <c r="F482" s="26">
        <v>0</v>
      </c>
      <c r="G482" s="50">
        <f t="shared" si="113"/>
        <v>0</v>
      </c>
      <c r="H482" s="50">
        <f t="shared" si="114"/>
        <v>12</v>
      </c>
      <c r="I482" s="28">
        <v>18.59</v>
      </c>
      <c r="J482" s="28">
        <f t="shared" si="118"/>
        <v>223.08000000000001</v>
      </c>
      <c r="K482" s="28">
        <f t="shared" si="118"/>
        <v>0</v>
      </c>
      <c r="L482" s="28">
        <f t="shared" si="118"/>
        <v>0</v>
      </c>
      <c r="M482" s="28">
        <f t="shared" si="118"/>
        <v>0</v>
      </c>
      <c r="N482" s="28">
        <f t="shared" si="125"/>
        <v>223.08000000000001</v>
      </c>
      <c r="O482" s="51">
        <f t="shared" si="128"/>
        <v>0</v>
      </c>
      <c r="P482" s="52">
        <f t="shared" si="115"/>
        <v>0</v>
      </c>
    </row>
    <row r="483" ht="25.5">
      <c r="A483" s="35" t="s">
        <v>940</v>
      </c>
      <c r="B483" s="25" t="s">
        <v>941</v>
      </c>
      <c r="C483" s="26" t="s">
        <v>25</v>
      </c>
      <c r="D483" s="26">
        <v>14</v>
      </c>
      <c r="E483" s="26">
        <v>0</v>
      </c>
      <c r="F483" s="26">
        <v>0</v>
      </c>
      <c r="G483" s="50">
        <f t="shared" si="113"/>
        <v>0</v>
      </c>
      <c r="H483" s="50">
        <f t="shared" si="114"/>
        <v>14</v>
      </c>
      <c r="I483" s="28">
        <v>18.539999999999999</v>
      </c>
      <c r="J483" s="28">
        <f t="shared" si="118"/>
        <v>259.56</v>
      </c>
      <c r="K483" s="28">
        <f t="shared" si="118"/>
        <v>0</v>
      </c>
      <c r="L483" s="28">
        <f t="shared" si="118"/>
        <v>0</v>
      </c>
      <c r="M483" s="28">
        <f t="shared" si="118"/>
        <v>0</v>
      </c>
      <c r="N483" s="28">
        <f t="shared" si="125"/>
        <v>259.56</v>
      </c>
      <c r="O483" s="51">
        <f t="shared" si="128"/>
        <v>0</v>
      </c>
      <c r="P483" s="52">
        <f t="shared" si="115"/>
        <v>0</v>
      </c>
    </row>
    <row r="484">
      <c r="A484" s="35" t="s">
        <v>942</v>
      </c>
      <c r="B484" s="25" t="s">
        <v>943</v>
      </c>
      <c r="C484" s="26" t="s">
        <v>25</v>
      </c>
      <c r="D484" s="26">
        <v>3</v>
      </c>
      <c r="E484" s="26">
        <v>0</v>
      </c>
      <c r="F484" s="26">
        <v>0</v>
      </c>
      <c r="G484" s="50">
        <f t="shared" ref="G484:G542" si="129">E484+F484</f>
        <v>0</v>
      </c>
      <c r="H484" s="50">
        <f t="shared" ref="H484:H542" si="130">IF(G484="",D484-0,D484-G484)</f>
        <v>3</v>
      </c>
      <c r="I484" s="28">
        <v>26.399999999999999</v>
      </c>
      <c r="J484" s="28">
        <f t="shared" si="118"/>
        <v>79.200000000000003</v>
      </c>
      <c r="K484" s="28">
        <f t="shared" si="118"/>
        <v>0</v>
      </c>
      <c r="L484" s="28">
        <f t="shared" si="118"/>
        <v>0</v>
      </c>
      <c r="M484" s="28">
        <f t="shared" si="118"/>
        <v>0</v>
      </c>
      <c r="N484" s="28">
        <f t="shared" si="125"/>
        <v>79.200000000000003</v>
      </c>
      <c r="O484" s="51">
        <f t="shared" si="128"/>
        <v>0</v>
      </c>
      <c r="P484" s="52">
        <f t="shared" ref="P484:P543" si="131">IF(M484="",0/J484,M484/J484)</f>
        <v>0</v>
      </c>
    </row>
    <row r="485">
      <c r="A485" s="33" t="s">
        <v>944</v>
      </c>
      <c r="B485" s="34" t="s">
        <v>945</v>
      </c>
      <c r="C485" s="17"/>
      <c r="D485" s="17"/>
      <c r="E485" s="17"/>
      <c r="F485" s="17"/>
      <c r="G485" s="54"/>
      <c r="H485" s="17"/>
      <c r="I485" s="19"/>
      <c r="J485" s="28">
        <f t="shared" si="118"/>
        <v>0</v>
      </c>
      <c r="K485" s="28">
        <f t="shared" si="118"/>
        <v>0</v>
      </c>
      <c r="L485" s="28">
        <f t="shared" si="118"/>
        <v>0</v>
      </c>
      <c r="M485" s="28">
        <f t="shared" si="118"/>
        <v>0</v>
      </c>
      <c r="N485" s="28">
        <f t="shared" si="125"/>
        <v>0</v>
      </c>
      <c r="O485" s="45"/>
      <c r="P485" s="46"/>
    </row>
    <row r="486">
      <c r="A486" s="33" t="s">
        <v>946</v>
      </c>
      <c r="B486" s="34" t="s">
        <v>947</v>
      </c>
      <c r="C486" s="17"/>
      <c r="D486" s="17"/>
      <c r="E486" s="17"/>
      <c r="F486" s="17"/>
      <c r="G486" s="54"/>
      <c r="H486" s="17"/>
      <c r="I486" s="19"/>
      <c r="J486" s="19">
        <f>SUM(J487:J493)</f>
        <v>12605.530000000001</v>
      </c>
      <c r="K486" s="19">
        <f t="shared" ref="K486:N486" si="132">SUM(K487:K493)</f>
        <v>0</v>
      </c>
      <c r="L486" s="19">
        <f t="shared" si="132"/>
        <v>0</v>
      </c>
      <c r="M486" s="19">
        <f t="shared" si="132"/>
        <v>0</v>
      </c>
      <c r="N486" s="19">
        <f t="shared" si="132"/>
        <v>12605.530000000001</v>
      </c>
      <c r="O486" s="45">
        <f>SUM(M486/J486)</f>
        <v>0</v>
      </c>
      <c r="P486" s="46">
        <f t="shared" si="131"/>
        <v>0</v>
      </c>
    </row>
    <row r="487">
      <c r="A487" s="35" t="s">
        <v>948</v>
      </c>
      <c r="B487" s="25" t="s">
        <v>949</v>
      </c>
      <c r="C487" s="26" t="s">
        <v>25</v>
      </c>
      <c r="D487" s="26">
        <v>3</v>
      </c>
      <c r="E487" s="26">
        <v>0</v>
      </c>
      <c r="F487" s="26">
        <v>0</v>
      </c>
      <c r="G487" s="50">
        <f t="shared" si="129"/>
        <v>0</v>
      </c>
      <c r="H487" s="50">
        <f t="shared" si="130"/>
        <v>3</v>
      </c>
      <c r="I487" s="28">
        <v>1169.1900000000001</v>
      </c>
      <c r="J487" s="28">
        <f t="shared" si="118"/>
        <v>3507.5700000000002</v>
      </c>
      <c r="K487" s="28">
        <f t="shared" si="118"/>
        <v>0</v>
      </c>
      <c r="L487" s="28">
        <f t="shared" si="118"/>
        <v>0</v>
      </c>
      <c r="M487" s="28">
        <f t="shared" si="118"/>
        <v>0</v>
      </c>
      <c r="N487" s="28">
        <f t="shared" si="125"/>
        <v>3507.5700000000002</v>
      </c>
      <c r="O487" s="51">
        <f t="shared" ref="O487:O493" si="133">IF(L487="",0/J487,L487/J487)</f>
        <v>0</v>
      </c>
      <c r="P487" s="52">
        <f t="shared" si="131"/>
        <v>0</v>
      </c>
    </row>
    <row r="488">
      <c r="A488" s="35" t="s">
        <v>950</v>
      </c>
      <c r="B488" s="25" t="s">
        <v>951</v>
      </c>
      <c r="C488" s="26" t="s">
        <v>25</v>
      </c>
      <c r="D488" s="26">
        <v>3</v>
      </c>
      <c r="E488" s="26">
        <v>0</v>
      </c>
      <c r="F488" s="26">
        <v>0</v>
      </c>
      <c r="G488" s="50">
        <f t="shared" si="129"/>
        <v>0</v>
      </c>
      <c r="H488" s="50">
        <f t="shared" si="130"/>
        <v>3</v>
      </c>
      <c r="I488" s="28">
        <v>1273.95</v>
      </c>
      <c r="J488" s="28">
        <f t="shared" si="118"/>
        <v>3821.8499999999999</v>
      </c>
      <c r="K488" s="28">
        <f t="shared" si="118"/>
        <v>0</v>
      </c>
      <c r="L488" s="28">
        <f t="shared" si="118"/>
        <v>0</v>
      </c>
      <c r="M488" s="28">
        <f t="shared" si="118"/>
        <v>0</v>
      </c>
      <c r="N488" s="28">
        <f t="shared" si="125"/>
        <v>3821.8499999999999</v>
      </c>
      <c r="O488" s="51">
        <f t="shared" si="133"/>
        <v>0</v>
      </c>
      <c r="P488" s="52">
        <f t="shared" si="131"/>
        <v>0</v>
      </c>
    </row>
    <row r="489">
      <c r="A489" s="35" t="s">
        <v>952</v>
      </c>
      <c r="B489" s="25" t="s">
        <v>953</v>
      </c>
      <c r="C489" s="26" t="s">
        <v>25</v>
      </c>
      <c r="D489" s="26">
        <v>19</v>
      </c>
      <c r="E489" s="26">
        <v>0</v>
      </c>
      <c r="F489" s="26">
        <v>0</v>
      </c>
      <c r="G489" s="50">
        <f t="shared" si="129"/>
        <v>0</v>
      </c>
      <c r="H489" s="50">
        <f t="shared" si="130"/>
        <v>19</v>
      </c>
      <c r="I489" s="28">
        <v>57.079999999999998</v>
      </c>
      <c r="J489" s="28">
        <f t="shared" si="118"/>
        <v>1084.52</v>
      </c>
      <c r="K489" s="28">
        <f t="shared" si="118"/>
        <v>0</v>
      </c>
      <c r="L489" s="28">
        <f t="shared" si="118"/>
        <v>0</v>
      </c>
      <c r="M489" s="28">
        <f t="shared" si="118"/>
        <v>0</v>
      </c>
      <c r="N489" s="28">
        <f t="shared" si="125"/>
        <v>1084.52</v>
      </c>
      <c r="O489" s="51">
        <f t="shared" si="133"/>
        <v>0</v>
      </c>
      <c r="P489" s="52">
        <f t="shared" si="131"/>
        <v>0</v>
      </c>
    </row>
    <row r="490">
      <c r="A490" s="35" t="s">
        <v>954</v>
      </c>
      <c r="B490" s="25" t="s">
        <v>955</v>
      </c>
      <c r="C490" s="26" t="s">
        <v>25</v>
      </c>
      <c r="D490" s="26">
        <v>1</v>
      </c>
      <c r="E490" s="26">
        <v>0</v>
      </c>
      <c r="F490" s="26">
        <v>0</v>
      </c>
      <c r="G490" s="50">
        <f t="shared" si="129"/>
        <v>0</v>
      </c>
      <c r="H490" s="50">
        <f t="shared" si="130"/>
        <v>1</v>
      </c>
      <c r="I490" s="28">
        <v>3528.8400000000001</v>
      </c>
      <c r="J490" s="28">
        <f t="shared" si="118"/>
        <v>3528.8400000000001</v>
      </c>
      <c r="K490" s="28">
        <f t="shared" si="118"/>
        <v>0</v>
      </c>
      <c r="L490" s="28">
        <f t="shared" si="118"/>
        <v>0</v>
      </c>
      <c r="M490" s="28">
        <f t="shared" si="118"/>
        <v>0</v>
      </c>
      <c r="N490" s="28">
        <f t="shared" si="125"/>
        <v>3528.8400000000001</v>
      </c>
      <c r="O490" s="51">
        <f t="shared" si="133"/>
        <v>0</v>
      </c>
      <c r="P490" s="52">
        <f t="shared" si="131"/>
        <v>0</v>
      </c>
    </row>
    <row r="491">
      <c r="A491" s="35" t="s">
        <v>956</v>
      </c>
      <c r="B491" s="25" t="s">
        <v>957</v>
      </c>
      <c r="C491" s="26" t="s">
        <v>25</v>
      </c>
      <c r="D491" s="26">
        <v>3</v>
      </c>
      <c r="E491" s="26">
        <v>0</v>
      </c>
      <c r="F491" s="26">
        <v>0</v>
      </c>
      <c r="G491" s="50">
        <f t="shared" si="129"/>
        <v>0</v>
      </c>
      <c r="H491" s="50">
        <f t="shared" si="130"/>
        <v>3</v>
      </c>
      <c r="I491" s="28">
        <v>30.629999999999999</v>
      </c>
      <c r="J491" s="28">
        <f t="shared" si="118"/>
        <v>91.890000000000001</v>
      </c>
      <c r="K491" s="28">
        <f t="shared" si="118"/>
        <v>0</v>
      </c>
      <c r="L491" s="28">
        <f t="shared" si="118"/>
        <v>0</v>
      </c>
      <c r="M491" s="28">
        <f t="shared" si="118"/>
        <v>0</v>
      </c>
      <c r="N491" s="28">
        <f t="shared" si="125"/>
        <v>91.890000000000001</v>
      </c>
      <c r="O491" s="51">
        <f t="shared" si="133"/>
        <v>0</v>
      </c>
      <c r="P491" s="52">
        <f t="shared" si="131"/>
        <v>0</v>
      </c>
    </row>
    <row r="492">
      <c r="A492" s="35" t="s">
        <v>958</v>
      </c>
      <c r="B492" s="25" t="s">
        <v>959</v>
      </c>
      <c r="C492" s="26" t="s">
        <v>25</v>
      </c>
      <c r="D492" s="26">
        <v>2</v>
      </c>
      <c r="E492" s="26">
        <v>0</v>
      </c>
      <c r="F492" s="26">
        <v>0</v>
      </c>
      <c r="G492" s="50">
        <f t="shared" si="129"/>
        <v>0</v>
      </c>
      <c r="H492" s="50">
        <f t="shared" si="130"/>
        <v>2</v>
      </c>
      <c r="I492" s="28">
        <v>213.25</v>
      </c>
      <c r="J492" s="28">
        <f t="shared" si="118"/>
        <v>426.5</v>
      </c>
      <c r="K492" s="28">
        <f t="shared" si="118"/>
        <v>0</v>
      </c>
      <c r="L492" s="28">
        <f t="shared" si="118"/>
        <v>0</v>
      </c>
      <c r="M492" s="28">
        <f t="shared" si="118"/>
        <v>0</v>
      </c>
      <c r="N492" s="28">
        <f t="shared" si="125"/>
        <v>426.5</v>
      </c>
      <c r="O492" s="51">
        <f t="shared" si="133"/>
        <v>0</v>
      </c>
      <c r="P492" s="52">
        <f t="shared" si="131"/>
        <v>0</v>
      </c>
    </row>
    <row r="493">
      <c r="A493" s="35" t="s">
        <v>960</v>
      </c>
      <c r="B493" s="25" t="s">
        <v>961</v>
      </c>
      <c r="C493" s="26" t="s">
        <v>25</v>
      </c>
      <c r="D493" s="26">
        <v>4</v>
      </c>
      <c r="E493" s="26">
        <v>0</v>
      </c>
      <c r="F493" s="26">
        <v>0</v>
      </c>
      <c r="G493" s="50">
        <f t="shared" si="129"/>
        <v>0</v>
      </c>
      <c r="H493" s="50">
        <f t="shared" si="130"/>
        <v>4</v>
      </c>
      <c r="I493" s="28">
        <v>36.090000000000003</v>
      </c>
      <c r="J493" s="28">
        <f t="shared" si="118"/>
        <v>144.36000000000001</v>
      </c>
      <c r="K493" s="28">
        <f t="shared" si="118"/>
        <v>0</v>
      </c>
      <c r="L493" s="28">
        <f t="shared" si="118"/>
        <v>0</v>
      </c>
      <c r="M493" s="28">
        <f t="shared" si="118"/>
        <v>0</v>
      </c>
      <c r="N493" s="28">
        <f t="shared" si="125"/>
        <v>144.36000000000001</v>
      </c>
      <c r="O493" s="51">
        <f t="shared" si="133"/>
        <v>0</v>
      </c>
      <c r="P493" s="52">
        <f t="shared" si="131"/>
        <v>0</v>
      </c>
    </row>
    <row r="494">
      <c r="A494" s="33" t="s">
        <v>962</v>
      </c>
      <c r="B494" s="34" t="s">
        <v>963</v>
      </c>
      <c r="C494" s="17"/>
      <c r="D494" s="17"/>
      <c r="E494" s="17"/>
      <c r="F494" s="17"/>
      <c r="G494" s="54"/>
      <c r="H494" s="17"/>
      <c r="I494" s="19"/>
      <c r="J494" s="19">
        <f>SUM(J495:J496)</f>
        <v>1239.8099999999999</v>
      </c>
      <c r="K494" s="19">
        <f>SUM(K495:K496)</f>
        <v>0</v>
      </c>
      <c r="L494" s="19">
        <f>SUM(L495:L496)</f>
        <v>0</v>
      </c>
      <c r="M494" s="19">
        <f>SUM(M495:M496)</f>
        <v>0</v>
      </c>
      <c r="N494" s="19">
        <f>SUM(N495:N496)</f>
        <v>1239.8099999999999</v>
      </c>
      <c r="O494" s="45">
        <f>SUM(M494/J494)</f>
        <v>0</v>
      </c>
      <c r="P494" s="46">
        <f t="shared" si="131"/>
        <v>0</v>
      </c>
    </row>
    <row r="495" ht="25.5">
      <c r="A495" s="35" t="s">
        <v>964</v>
      </c>
      <c r="B495" s="25" t="s">
        <v>855</v>
      </c>
      <c r="C495" s="26" t="s">
        <v>25</v>
      </c>
      <c r="D495" s="26">
        <v>4</v>
      </c>
      <c r="E495" s="26">
        <v>0</v>
      </c>
      <c r="F495" s="26">
        <v>0</v>
      </c>
      <c r="G495" s="50">
        <f t="shared" si="129"/>
        <v>0</v>
      </c>
      <c r="H495" s="50">
        <f t="shared" si="130"/>
        <v>4</v>
      </c>
      <c r="I495" s="28">
        <v>179.88</v>
      </c>
      <c r="J495" s="28">
        <f t="shared" si="118"/>
        <v>719.51999999999998</v>
      </c>
      <c r="K495" s="28">
        <f t="shared" si="118"/>
        <v>0</v>
      </c>
      <c r="L495" s="28">
        <f t="shared" si="118"/>
        <v>0</v>
      </c>
      <c r="M495" s="28">
        <f t="shared" si="118"/>
        <v>0</v>
      </c>
      <c r="N495" s="28">
        <f t="shared" si="125"/>
        <v>719.51999999999998</v>
      </c>
      <c r="O495" s="51">
        <f t="shared" ref="O495:O496" si="134">IF(L495="",0/J495,L495/J495)</f>
        <v>0</v>
      </c>
      <c r="P495" s="52">
        <f t="shared" si="131"/>
        <v>0</v>
      </c>
    </row>
    <row r="496" ht="25.5">
      <c r="A496" s="35" t="s">
        <v>965</v>
      </c>
      <c r="B496" s="25" t="s">
        <v>859</v>
      </c>
      <c r="C496" s="26" t="s">
        <v>25</v>
      </c>
      <c r="D496" s="26">
        <v>27</v>
      </c>
      <c r="E496" s="26">
        <v>0</v>
      </c>
      <c r="F496" s="26">
        <v>0</v>
      </c>
      <c r="G496" s="50">
        <f t="shared" si="129"/>
        <v>0</v>
      </c>
      <c r="H496" s="50">
        <f t="shared" si="130"/>
        <v>27</v>
      </c>
      <c r="I496" s="28">
        <v>19.27</v>
      </c>
      <c r="J496" s="28">
        <f t="shared" si="118"/>
        <v>520.28999999999996</v>
      </c>
      <c r="K496" s="28">
        <f t="shared" si="118"/>
        <v>0</v>
      </c>
      <c r="L496" s="28">
        <f t="shared" si="118"/>
        <v>0</v>
      </c>
      <c r="M496" s="28">
        <f t="shared" si="118"/>
        <v>0</v>
      </c>
      <c r="N496" s="28">
        <f t="shared" si="125"/>
        <v>520.28999999999996</v>
      </c>
      <c r="O496" s="51">
        <f t="shared" si="134"/>
        <v>0</v>
      </c>
      <c r="P496" s="52">
        <f t="shared" si="131"/>
        <v>0</v>
      </c>
    </row>
    <row r="497">
      <c r="A497" s="33" t="s">
        <v>966</v>
      </c>
      <c r="B497" s="34" t="s">
        <v>967</v>
      </c>
      <c r="C497" s="17"/>
      <c r="D497" s="17"/>
      <c r="E497" s="17"/>
      <c r="F497" s="17"/>
      <c r="G497" s="54"/>
      <c r="H497" s="17"/>
      <c r="I497" s="19"/>
      <c r="J497" s="19">
        <f>SUM(J498:J500)</f>
        <v>1235.77</v>
      </c>
      <c r="K497" s="19">
        <f>SUM(K498:K500)</f>
        <v>0</v>
      </c>
      <c r="L497" s="19">
        <f>SUM(L498:L500)</f>
        <v>0</v>
      </c>
      <c r="M497" s="19">
        <f>SUM(M498:M500)</f>
        <v>0</v>
      </c>
      <c r="N497" s="19">
        <f>SUM(N498:N500)</f>
        <v>1235.77</v>
      </c>
      <c r="O497" s="45">
        <f>SUM(M497/J497)</f>
        <v>0</v>
      </c>
      <c r="P497" s="46">
        <f t="shared" si="131"/>
        <v>0</v>
      </c>
    </row>
    <row r="498">
      <c r="A498" s="35" t="s">
        <v>968</v>
      </c>
      <c r="B498" s="25" t="s">
        <v>969</v>
      </c>
      <c r="C498" s="26" t="s">
        <v>25</v>
      </c>
      <c r="D498" s="26">
        <v>19</v>
      </c>
      <c r="E498" s="26">
        <v>0</v>
      </c>
      <c r="F498" s="26">
        <v>0</v>
      </c>
      <c r="G498" s="50">
        <f t="shared" si="129"/>
        <v>0</v>
      </c>
      <c r="H498" s="50">
        <f t="shared" si="130"/>
        <v>19</v>
      </c>
      <c r="I498" s="28">
        <v>44.850000000000001</v>
      </c>
      <c r="J498" s="28">
        <f t="shared" si="118"/>
        <v>852.14999999999998</v>
      </c>
      <c r="K498" s="28">
        <f t="shared" si="118"/>
        <v>0</v>
      </c>
      <c r="L498" s="28">
        <f t="shared" si="118"/>
        <v>0</v>
      </c>
      <c r="M498" s="28">
        <f t="shared" si="118"/>
        <v>0</v>
      </c>
      <c r="N498" s="28">
        <f t="shared" si="125"/>
        <v>852.14999999999998</v>
      </c>
      <c r="O498" s="51">
        <f t="shared" ref="O498:O500" si="135">IF(L498="",0/J498,L498/J498)</f>
        <v>0</v>
      </c>
      <c r="P498" s="52">
        <f t="shared" si="131"/>
        <v>0</v>
      </c>
    </row>
    <row r="499">
      <c r="A499" s="35" t="s">
        <v>970</v>
      </c>
      <c r="B499" s="25" t="s">
        <v>971</v>
      </c>
      <c r="C499" s="26" t="s">
        <v>25</v>
      </c>
      <c r="D499" s="26">
        <v>8</v>
      </c>
      <c r="E499" s="26">
        <v>0</v>
      </c>
      <c r="F499" s="26">
        <v>0</v>
      </c>
      <c r="G499" s="50">
        <f t="shared" si="129"/>
        <v>0</v>
      </c>
      <c r="H499" s="50">
        <f t="shared" si="130"/>
        <v>8</v>
      </c>
      <c r="I499" s="28">
        <v>26.190000000000001</v>
      </c>
      <c r="J499" s="28">
        <f t="shared" si="118"/>
        <v>209.52000000000001</v>
      </c>
      <c r="K499" s="28">
        <f t="shared" si="118"/>
        <v>0</v>
      </c>
      <c r="L499" s="28">
        <f t="shared" si="118"/>
        <v>0</v>
      </c>
      <c r="M499" s="28">
        <f t="shared" si="118"/>
        <v>0</v>
      </c>
      <c r="N499" s="28">
        <f t="shared" si="125"/>
        <v>209.52000000000001</v>
      </c>
      <c r="O499" s="51">
        <f t="shared" si="135"/>
        <v>0</v>
      </c>
      <c r="P499" s="52">
        <f t="shared" si="131"/>
        <v>0</v>
      </c>
    </row>
    <row r="500">
      <c r="A500" s="35" t="s">
        <v>972</v>
      </c>
      <c r="B500" s="25" t="s">
        <v>973</v>
      </c>
      <c r="C500" s="26" t="s">
        <v>25</v>
      </c>
      <c r="D500" s="26">
        <v>10</v>
      </c>
      <c r="E500" s="26">
        <v>0</v>
      </c>
      <c r="F500" s="26">
        <v>0</v>
      </c>
      <c r="G500" s="50">
        <f t="shared" si="129"/>
        <v>0</v>
      </c>
      <c r="H500" s="50">
        <f t="shared" si="130"/>
        <v>10</v>
      </c>
      <c r="I500" s="28">
        <v>17.41</v>
      </c>
      <c r="J500" s="28">
        <f t="shared" si="118"/>
        <v>174.09999999999999</v>
      </c>
      <c r="K500" s="28">
        <f t="shared" si="118"/>
        <v>0</v>
      </c>
      <c r="L500" s="28">
        <f t="shared" si="118"/>
        <v>0</v>
      </c>
      <c r="M500" s="28">
        <f t="shared" si="118"/>
        <v>0</v>
      </c>
      <c r="N500" s="28">
        <f t="shared" si="125"/>
        <v>174.09999999999999</v>
      </c>
      <c r="O500" s="51">
        <f t="shared" si="135"/>
        <v>0</v>
      </c>
      <c r="P500" s="52">
        <f t="shared" si="131"/>
        <v>0</v>
      </c>
    </row>
    <row r="501">
      <c r="A501" s="33" t="s">
        <v>974</v>
      </c>
      <c r="B501" s="34" t="s">
        <v>975</v>
      </c>
      <c r="C501" s="17"/>
      <c r="D501" s="17"/>
      <c r="E501" s="17"/>
      <c r="F501" s="17"/>
      <c r="G501" s="54"/>
      <c r="H501" s="17"/>
      <c r="I501" s="19"/>
      <c r="J501" s="19">
        <f>SUM(J502:J507)</f>
        <v>13109.08</v>
      </c>
      <c r="K501" s="19">
        <f t="shared" ref="K501:N501" si="136">SUM(K502:K507)</f>
        <v>0</v>
      </c>
      <c r="L501" s="19">
        <f t="shared" si="136"/>
        <v>0</v>
      </c>
      <c r="M501" s="19">
        <f t="shared" si="136"/>
        <v>0</v>
      </c>
      <c r="N501" s="19">
        <f t="shared" si="136"/>
        <v>13109.08</v>
      </c>
      <c r="O501" s="45">
        <f>SUM(M501/J501)</f>
        <v>0</v>
      </c>
      <c r="P501" s="46">
        <f t="shared" si="131"/>
        <v>0</v>
      </c>
    </row>
    <row r="502" ht="25.5">
      <c r="A502" s="35" t="s">
        <v>976</v>
      </c>
      <c r="B502" s="25" t="s">
        <v>977</v>
      </c>
      <c r="C502" s="26" t="s">
        <v>43</v>
      </c>
      <c r="D502" s="26">
        <v>51.649999999999999</v>
      </c>
      <c r="E502" s="26">
        <v>0</v>
      </c>
      <c r="F502" s="26">
        <v>0</v>
      </c>
      <c r="G502" s="50">
        <f t="shared" si="129"/>
        <v>0</v>
      </c>
      <c r="H502" s="50">
        <f t="shared" si="130"/>
        <v>51.649999999999999</v>
      </c>
      <c r="I502" s="28">
        <v>166.31999999999999</v>
      </c>
      <c r="J502" s="28">
        <f t="shared" si="118"/>
        <v>8590.4300000000003</v>
      </c>
      <c r="K502" s="28">
        <f t="shared" si="118"/>
        <v>0</v>
      </c>
      <c r="L502" s="28">
        <f t="shared" si="118"/>
        <v>0</v>
      </c>
      <c r="M502" s="28">
        <f t="shared" si="118"/>
        <v>0</v>
      </c>
      <c r="N502" s="28">
        <f t="shared" si="125"/>
        <v>8590.4300000000003</v>
      </c>
      <c r="O502" s="51">
        <f t="shared" ref="O502:O507" si="137">IF(L502="",0/J502,L502/J502)</f>
        <v>0</v>
      </c>
      <c r="P502" s="52">
        <f t="shared" si="131"/>
        <v>0</v>
      </c>
    </row>
    <row r="503" ht="25.5">
      <c r="A503" s="35" t="s">
        <v>978</v>
      </c>
      <c r="B503" s="25" t="s">
        <v>979</v>
      </c>
      <c r="C503" s="26" t="s">
        <v>43</v>
      </c>
      <c r="D503" s="26">
        <v>15.199999999999999</v>
      </c>
      <c r="E503" s="26">
        <v>0</v>
      </c>
      <c r="F503" s="26">
        <v>0</v>
      </c>
      <c r="G503" s="50">
        <f t="shared" si="129"/>
        <v>0</v>
      </c>
      <c r="H503" s="50">
        <f t="shared" si="130"/>
        <v>15.199999999999999</v>
      </c>
      <c r="I503" s="28">
        <v>25.309999999999999</v>
      </c>
      <c r="J503" s="28">
        <f t="shared" si="118"/>
        <v>384.71000000000004</v>
      </c>
      <c r="K503" s="28">
        <f t="shared" si="118"/>
        <v>0</v>
      </c>
      <c r="L503" s="28">
        <f t="shared" si="118"/>
        <v>0</v>
      </c>
      <c r="M503" s="28">
        <f t="shared" si="118"/>
        <v>0</v>
      </c>
      <c r="N503" s="28">
        <f t="shared" si="125"/>
        <v>384.71000000000004</v>
      </c>
      <c r="O503" s="51">
        <f t="shared" si="137"/>
        <v>0</v>
      </c>
      <c r="P503" s="52">
        <f t="shared" si="131"/>
        <v>0</v>
      </c>
    </row>
    <row r="504" ht="25.5">
      <c r="A504" s="35" t="s">
        <v>980</v>
      </c>
      <c r="B504" s="25" t="s">
        <v>981</v>
      </c>
      <c r="C504" s="26" t="s">
        <v>43</v>
      </c>
      <c r="D504" s="26">
        <v>112.05</v>
      </c>
      <c r="E504" s="26">
        <v>0</v>
      </c>
      <c r="F504" s="26">
        <v>0</v>
      </c>
      <c r="G504" s="50">
        <f t="shared" si="129"/>
        <v>0</v>
      </c>
      <c r="H504" s="50">
        <f t="shared" si="130"/>
        <v>112.05</v>
      </c>
      <c r="I504" s="28">
        <v>20.359999999999999</v>
      </c>
      <c r="J504" s="28">
        <f t="shared" ref="J504:N542" si="138">ROUND(D504*$I504,2)</f>
        <v>2281.3400000000001</v>
      </c>
      <c r="K504" s="28">
        <f t="shared" si="138"/>
        <v>0</v>
      </c>
      <c r="L504" s="28">
        <f t="shared" si="138"/>
        <v>0</v>
      </c>
      <c r="M504" s="28">
        <f t="shared" si="138"/>
        <v>0</v>
      </c>
      <c r="N504" s="28">
        <f t="shared" si="138"/>
        <v>2281.3400000000001</v>
      </c>
      <c r="O504" s="51">
        <f t="shared" si="137"/>
        <v>0</v>
      </c>
      <c r="P504" s="52">
        <f t="shared" si="131"/>
        <v>0</v>
      </c>
    </row>
    <row r="505" ht="25.5">
      <c r="A505" s="35" t="s">
        <v>982</v>
      </c>
      <c r="B505" s="25" t="s">
        <v>983</v>
      </c>
      <c r="C505" s="26" t="s">
        <v>43</v>
      </c>
      <c r="D505" s="26">
        <v>4.7999999999999998</v>
      </c>
      <c r="E505" s="26">
        <v>0</v>
      </c>
      <c r="F505" s="26">
        <v>0</v>
      </c>
      <c r="G505" s="50">
        <f t="shared" si="129"/>
        <v>0</v>
      </c>
      <c r="H505" s="50">
        <f t="shared" si="130"/>
        <v>4.7999999999999998</v>
      </c>
      <c r="I505" s="28">
        <v>19.899999999999999</v>
      </c>
      <c r="J505" s="28">
        <f t="shared" si="138"/>
        <v>95.519999999999996</v>
      </c>
      <c r="K505" s="28">
        <f t="shared" si="138"/>
        <v>0</v>
      </c>
      <c r="L505" s="28">
        <f t="shared" si="138"/>
        <v>0</v>
      </c>
      <c r="M505" s="28">
        <f t="shared" si="138"/>
        <v>0</v>
      </c>
      <c r="N505" s="28">
        <f t="shared" si="138"/>
        <v>95.519999999999996</v>
      </c>
      <c r="O505" s="51">
        <f t="shared" si="137"/>
        <v>0</v>
      </c>
      <c r="P505" s="52">
        <f t="shared" si="131"/>
        <v>0</v>
      </c>
    </row>
    <row r="506">
      <c r="A506" s="35" t="s">
        <v>984</v>
      </c>
      <c r="B506" s="25" t="s">
        <v>985</v>
      </c>
      <c r="C506" s="26" t="s">
        <v>25</v>
      </c>
      <c r="D506" s="26">
        <v>4</v>
      </c>
      <c r="E506" s="26">
        <v>0</v>
      </c>
      <c r="F506" s="26">
        <v>0</v>
      </c>
      <c r="G506" s="50">
        <f t="shared" si="129"/>
        <v>0</v>
      </c>
      <c r="H506" s="50">
        <f t="shared" si="130"/>
        <v>4</v>
      </c>
      <c r="I506" s="28">
        <v>17.68</v>
      </c>
      <c r="J506" s="28">
        <f t="shared" si="138"/>
        <v>70.719999999999999</v>
      </c>
      <c r="K506" s="28">
        <f t="shared" si="138"/>
        <v>0</v>
      </c>
      <c r="L506" s="28">
        <f t="shared" si="138"/>
        <v>0</v>
      </c>
      <c r="M506" s="28">
        <f t="shared" si="138"/>
        <v>0</v>
      </c>
      <c r="N506" s="28">
        <f t="shared" si="138"/>
        <v>70.719999999999999</v>
      </c>
      <c r="O506" s="51">
        <f t="shared" si="137"/>
        <v>0</v>
      </c>
      <c r="P506" s="52">
        <f t="shared" si="131"/>
        <v>0</v>
      </c>
    </row>
    <row r="507" ht="25.5">
      <c r="A507" s="35" t="s">
        <v>986</v>
      </c>
      <c r="B507" s="25" t="s">
        <v>987</v>
      </c>
      <c r="C507" s="26" t="s">
        <v>43</v>
      </c>
      <c r="D507" s="26">
        <v>55.200000000000003</v>
      </c>
      <c r="E507" s="26">
        <v>0</v>
      </c>
      <c r="F507" s="26">
        <v>0</v>
      </c>
      <c r="G507" s="50">
        <f t="shared" si="129"/>
        <v>0</v>
      </c>
      <c r="H507" s="50">
        <f t="shared" si="130"/>
        <v>55.200000000000003</v>
      </c>
      <c r="I507" s="28">
        <v>30.550000000000001</v>
      </c>
      <c r="J507" s="28">
        <f t="shared" si="138"/>
        <v>1686.3600000000001</v>
      </c>
      <c r="K507" s="28">
        <f t="shared" si="138"/>
        <v>0</v>
      </c>
      <c r="L507" s="28">
        <f t="shared" si="138"/>
        <v>0</v>
      </c>
      <c r="M507" s="28">
        <f t="shared" si="138"/>
        <v>0</v>
      </c>
      <c r="N507" s="28">
        <f t="shared" si="138"/>
        <v>1686.3600000000001</v>
      </c>
      <c r="O507" s="51">
        <f t="shared" si="137"/>
        <v>0</v>
      </c>
      <c r="P507" s="52">
        <f t="shared" si="131"/>
        <v>0</v>
      </c>
    </row>
    <row r="508">
      <c r="A508" s="33" t="s">
        <v>988</v>
      </c>
      <c r="B508" s="34" t="s">
        <v>989</v>
      </c>
      <c r="C508" s="17"/>
      <c r="D508" s="17"/>
      <c r="E508" s="17"/>
      <c r="F508" s="17"/>
      <c r="G508" s="54"/>
      <c r="H508" s="17"/>
      <c r="I508" s="19"/>
      <c r="J508" s="19">
        <f>SUM(J509:J510)</f>
        <v>5510.5300000000007</v>
      </c>
      <c r="K508" s="19">
        <f t="shared" ref="K508:N508" si="139">SUM(K509:K510)</f>
        <v>0</v>
      </c>
      <c r="L508" s="19">
        <f t="shared" si="139"/>
        <v>0</v>
      </c>
      <c r="M508" s="19">
        <f t="shared" si="139"/>
        <v>0</v>
      </c>
      <c r="N508" s="19">
        <f t="shared" si="139"/>
        <v>5510.5300000000007</v>
      </c>
      <c r="O508" s="45">
        <f>SUM(M508/J508)</f>
        <v>0</v>
      </c>
      <c r="P508" s="46">
        <f t="shared" si="131"/>
        <v>0</v>
      </c>
    </row>
    <row r="509">
      <c r="A509" s="35" t="s">
        <v>990</v>
      </c>
      <c r="B509" s="25" t="s">
        <v>991</v>
      </c>
      <c r="C509" s="26" t="s">
        <v>43</v>
      </c>
      <c r="D509" s="26">
        <v>579</v>
      </c>
      <c r="E509" s="26">
        <v>0</v>
      </c>
      <c r="F509" s="26">
        <v>0</v>
      </c>
      <c r="G509" s="50">
        <f t="shared" si="129"/>
        <v>0</v>
      </c>
      <c r="H509" s="50">
        <f t="shared" si="130"/>
        <v>579</v>
      </c>
      <c r="I509" s="28">
        <v>8.3599999999999994</v>
      </c>
      <c r="J509" s="28">
        <f t="shared" si="138"/>
        <v>4840.4400000000005</v>
      </c>
      <c r="K509" s="28">
        <f t="shared" si="138"/>
        <v>0</v>
      </c>
      <c r="L509" s="28">
        <f t="shared" si="138"/>
        <v>0</v>
      </c>
      <c r="M509" s="28">
        <f t="shared" si="138"/>
        <v>0</v>
      </c>
      <c r="N509" s="28">
        <f t="shared" si="138"/>
        <v>4840.4400000000005</v>
      </c>
      <c r="O509" s="51">
        <f t="shared" ref="O509:O510" si="140">IF(L509="",0/J509,L509/J509)</f>
        <v>0</v>
      </c>
      <c r="P509" s="52">
        <f t="shared" si="131"/>
        <v>0</v>
      </c>
    </row>
    <row r="510">
      <c r="A510" s="35" t="s">
        <v>992</v>
      </c>
      <c r="B510" s="25" t="s">
        <v>993</v>
      </c>
      <c r="C510" s="26" t="s">
        <v>43</v>
      </c>
      <c r="D510" s="26">
        <v>113</v>
      </c>
      <c r="E510" s="26">
        <v>0</v>
      </c>
      <c r="F510" s="26">
        <v>0</v>
      </c>
      <c r="G510" s="50">
        <f t="shared" si="129"/>
        <v>0</v>
      </c>
      <c r="H510" s="50">
        <f t="shared" si="130"/>
        <v>113</v>
      </c>
      <c r="I510" s="28">
        <v>5.9299999999999997</v>
      </c>
      <c r="J510" s="28">
        <f t="shared" si="138"/>
        <v>670.09000000000003</v>
      </c>
      <c r="K510" s="28">
        <f t="shared" si="138"/>
        <v>0</v>
      </c>
      <c r="L510" s="28">
        <f t="shared" si="138"/>
        <v>0</v>
      </c>
      <c r="M510" s="28">
        <f t="shared" si="138"/>
        <v>0</v>
      </c>
      <c r="N510" s="28">
        <f t="shared" si="138"/>
        <v>670.09000000000003</v>
      </c>
      <c r="O510" s="51">
        <f t="shared" si="140"/>
        <v>0</v>
      </c>
      <c r="P510" s="52">
        <f t="shared" si="131"/>
        <v>0</v>
      </c>
    </row>
    <row r="511">
      <c r="A511" s="33" t="s">
        <v>994</v>
      </c>
      <c r="B511" s="34" t="s">
        <v>995</v>
      </c>
      <c r="C511" s="17"/>
      <c r="D511" s="17"/>
      <c r="E511" s="17"/>
      <c r="F511" s="17"/>
      <c r="G511" s="54"/>
      <c r="H511" s="17"/>
      <c r="I511" s="19"/>
      <c r="J511" s="19">
        <f>SUM(J512:J513)</f>
        <v>11524.49</v>
      </c>
      <c r="K511" s="19">
        <f t="shared" ref="K511:N511" si="141">SUM(K512:K513)</f>
        <v>0</v>
      </c>
      <c r="L511" s="19">
        <f t="shared" si="141"/>
        <v>0</v>
      </c>
      <c r="M511" s="19">
        <f t="shared" si="141"/>
        <v>0</v>
      </c>
      <c r="N511" s="19">
        <f t="shared" si="141"/>
        <v>11524.49</v>
      </c>
      <c r="O511" s="45">
        <f>SUM(M511/J511)</f>
        <v>0</v>
      </c>
      <c r="P511" s="46">
        <f t="shared" si="131"/>
        <v>0</v>
      </c>
    </row>
    <row r="512">
      <c r="A512" s="35" t="s">
        <v>996</v>
      </c>
      <c r="B512" s="25" t="s">
        <v>997</v>
      </c>
      <c r="C512" s="26" t="s">
        <v>43</v>
      </c>
      <c r="D512" s="26">
        <v>4</v>
      </c>
      <c r="E512" s="26">
        <v>0</v>
      </c>
      <c r="F512" s="26">
        <v>0</v>
      </c>
      <c r="G512" s="50">
        <f t="shared" si="129"/>
        <v>0</v>
      </c>
      <c r="H512" s="50">
        <f t="shared" si="130"/>
        <v>4</v>
      </c>
      <c r="I512" s="28">
        <v>141.62</v>
      </c>
      <c r="J512" s="28">
        <f t="shared" si="138"/>
        <v>566.48000000000002</v>
      </c>
      <c r="K512" s="28">
        <f t="shared" si="138"/>
        <v>0</v>
      </c>
      <c r="L512" s="28">
        <f t="shared" si="138"/>
        <v>0</v>
      </c>
      <c r="M512" s="28">
        <f t="shared" si="138"/>
        <v>0</v>
      </c>
      <c r="N512" s="28">
        <f t="shared" si="138"/>
        <v>566.48000000000002</v>
      </c>
      <c r="O512" s="51">
        <f t="shared" ref="O512:O513" si="142">IF(L512="",0/J512,L512/J512)</f>
        <v>0</v>
      </c>
      <c r="P512" s="52">
        <f t="shared" si="131"/>
        <v>0</v>
      </c>
    </row>
    <row r="513">
      <c r="A513" s="35" t="s">
        <v>998</v>
      </c>
      <c r="B513" s="25" t="s">
        <v>999</v>
      </c>
      <c r="C513" s="26" t="s">
        <v>25</v>
      </c>
      <c r="D513" s="26">
        <v>1</v>
      </c>
      <c r="E513" s="26">
        <v>0</v>
      </c>
      <c r="F513" s="26">
        <v>0</v>
      </c>
      <c r="G513" s="50">
        <f t="shared" si="129"/>
        <v>0</v>
      </c>
      <c r="H513" s="50">
        <f t="shared" si="130"/>
        <v>1</v>
      </c>
      <c r="I513" s="28">
        <v>10958.01</v>
      </c>
      <c r="J513" s="28">
        <f t="shared" si="138"/>
        <v>10958.01</v>
      </c>
      <c r="K513" s="28">
        <f t="shared" si="138"/>
        <v>0</v>
      </c>
      <c r="L513" s="28">
        <f t="shared" si="138"/>
        <v>0</v>
      </c>
      <c r="M513" s="28">
        <f t="shared" si="138"/>
        <v>0</v>
      </c>
      <c r="N513" s="28">
        <f t="shared" si="138"/>
        <v>10958.01</v>
      </c>
      <c r="O513" s="51">
        <f t="shared" si="142"/>
        <v>0</v>
      </c>
      <c r="P513" s="52">
        <f t="shared" si="131"/>
        <v>0</v>
      </c>
    </row>
    <row r="514">
      <c r="A514" s="33" t="s">
        <v>1000</v>
      </c>
      <c r="B514" s="34" t="s">
        <v>1001</v>
      </c>
      <c r="C514" s="17"/>
      <c r="D514" s="17"/>
      <c r="E514" s="17"/>
      <c r="F514" s="17"/>
      <c r="G514" s="54"/>
      <c r="H514" s="17"/>
      <c r="I514" s="19"/>
      <c r="J514" s="19">
        <f>SUM(J515:J529)</f>
        <v>46580.75</v>
      </c>
      <c r="K514" s="19">
        <f t="shared" ref="K514:N514" si="143">SUM(K515:K529)</f>
        <v>0</v>
      </c>
      <c r="L514" s="19">
        <f t="shared" si="143"/>
        <v>0</v>
      </c>
      <c r="M514" s="19">
        <f t="shared" si="143"/>
        <v>0</v>
      </c>
      <c r="N514" s="19">
        <f t="shared" si="143"/>
        <v>46580.75</v>
      </c>
      <c r="O514" s="45">
        <f>SUM(M514/J514)</f>
        <v>0</v>
      </c>
      <c r="P514" s="46">
        <f t="shared" si="131"/>
        <v>0</v>
      </c>
    </row>
    <row r="515">
      <c r="A515" s="35" t="s">
        <v>1002</v>
      </c>
      <c r="B515" s="25" t="s">
        <v>1003</v>
      </c>
      <c r="C515" s="26" t="s">
        <v>25</v>
      </c>
      <c r="D515" s="26">
        <v>1</v>
      </c>
      <c r="E515" s="26">
        <v>0</v>
      </c>
      <c r="F515" s="26">
        <v>0</v>
      </c>
      <c r="G515" s="50">
        <f t="shared" si="129"/>
        <v>0</v>
      </c>
      <c r="H515" s="50">
        <f t="shared" si="130"/>
        <v>1</v>
      </c>
      <c r="I515" s="28">
        <v>181.46000000000001</v>
      </c>
      <c r="J515" s="28">
        <f t="shared" si="138"/>
        <v>181.46000000000001</v>
      </c>
      <c r="K515" s="28">
        <f t="shared" si="138"/>
        <v>0</v>
      </c>
      <c r="L515" s="28">
        <f t="shared" si="138"/>
        <v>0</v>
      </c>
      <c r="M515" s="28">
        <f t="shared" si="138"/>
        <v>0</v>
      </c>
      <c r="N515" s="28">
        <f t="shared" si="138"/>
        <v>181.46000000000001</v>
      </c>
      <c r="O515" s="51">
        <f t="shared" ref="O515:O529" si="144">IF(L515="",0/J515,L515/J515)</f>
        <v>0</v>
      </c>
      <c r="P515" s="52">
        <f t="shared" si="131"/>
        <v>0</v>
      </c>
    </row>
    <row r="516">
      <c r="A516" s="35" t="s">
        <v>1004</v>
      </c>
      <c r="B516" s="25" t="s">
        <v>1005</v>
      </c>
      <c r="C516" s="26" t="s">
        <v>69</v>
      </c>
      <c r="D516" s="26">
        <v>45</v>
      </c>
      <c r="E516" s="26">
        <v>0</v>
      </c>
      <c r="F516" s="26">
        <v>0</v>
      </c>
      <c r="G516" s="50">
        <f t="shared" si="129"/>
        <v>0</v>
      </c>
      <c r="H516" s="50">
        <f t="shared" si="130"/>
        <v>45</v>
      </c>
      <c r="I516" s="28">
        <v>16.030000000000001</v>
      </c>
      <c r="J516" s="28">
        <f t="shared" si="138"/>
        <v>721.35000000000002</v>
      </c>
      <c r="K516" s="28">
        <f t="shared" si="138"/>
        <v>0</v>
      </c>
      <c r="L516" s="28">
        <f t="shared" si="138"/>
        <v>0</v>
      </c>
      <c r="M516" s="28">
        <f t="shared" si="138"/>
        <v>0</v>
      </c>
      <c r="N516" s="28">
        <f t="shared" si="138"/>
        <v>721.35000000000002</v>
      </c>
      <c r="O516" s="51">
        <f t="shared" si="144"/>
        <v>0</v>
      </c>
      <c r="P516" s="52">
        <f t="shared" si="131"/>
        <v>0</v>
      </c>
    </row>
    <row r="517">
      <c r="A517" s="35" t="s">
        <v>1006</v>
      </c>
      <c r="B517" s="25" t="s">
        <v>1007</v>
      </c>
      <c r="C517" s="26" t="s">
        <v>25</v>
      </c>
      <c r="D517" s="26">
        <v>11</v>
      </c>
      <c r="E517" s="26">
        <v>0</v>
      </c>
      <c r="F517" s="26">
        <v>0</v>
      </c>
      <c r="G517" s="50">
        <f t="shared" si="129"/>
        <v>0</v>
      </c>
      <c r="H517" s="50">
        <f t="shared" si="130"/>
        <v>11</v>
      </c>
      <c r="I517" s="28">
        <v>26.780000000000001</v>
      </c>
      <c r="J517" s="28">
        <f t="shared" si="138"/>
        <v>294.57999999999998</v>
      </c>
      <c r="K517" s="28">
        <f t="shared" si="138"/>
        <v>0</v>
      </c>
      <c r="L517" s="28">
        <f t="shared" si="138"/>
        <v>0</v>
      </c>
      <c r="M517" s="28">
        <f t="shared" si="138"/>
        <v>0</v>
      </c>
      <c r="N517" s="28">
        <f t="shared" si="138"/>
        <v>294.57999999999998</v>
      </c>
      <c r="O517" s="51">
        <f t="shared" si="144"/>
        <v>0</v>
      </c>
      <c r="P517" s="52">
        <f t="shared" si="131"/>
        <v>0</v>
      </c>
    </row>
    <row r="518">
      <c r="A518" s="35" t="s">
        <v>1008</v>
      </c>
      <c r="B518" s="25" t="s">
        <v>1009</v>
      </c>
      <c r="C518" s="26" t="s">
        <v>25</v>
      </c>
      <c r="D518" s="26">
        <v>4</v>
      </c>
      <c r="E518" s="26">
        <v>0</v>
      </c>
      <c r="F518" s="26">
        <v>0</v>
      </c>
      <c r="G518" s="50">
        <f t="shared" si="129"/>
        <v>0</v>
      </c>
      <c r="H518" s="50">
        <f t="shared" si="130"/>
        <v>4</v>
      </c>
      <c r="I518" s="28">
        <v>30.620000000000001</v>
      </c>
      <c r="J518" s="28">
        <f t="shared" si="138"/>
        <v>122.48</v>
      </c>
      <c r="K518" s="28">
        <f t="shared" si="138"/>
        <v>0</v>
      </c>
      <c r="L518" s="28">
        <f t="shared" si="138"/>
        <v>0</v>
      </c>
      <c r="M518" s="28">
        <f t="shared" si="138"/>
        <v>0</v>
      </c>
      <c r="N518" s="28">
        <f t="shared" si="138"/>
        <v>122.48</v>
      </c>
      <c r="O518" s="51">
        <f t="shared" si="144"/>
        <v>0</v>
      </c>
      <c r="P518" s="52">
        <f t="shared" si="131"/>
        <v>0</v>
      </c>
    </row>
    <row r="519">
      <c r="A519" s="35" t="s">
        <v>1010</v>
      </c>
      <c r="B519" s="25" t="s">
        <v>1011</v>
      </c>
      <c r="C519" s="26" t="s">
        <v>25</v>
      </c>
      <c r="D519" s="26">
        <v>1</v>
      </c>
      <c r="E519" s="26">
        <v>0</v>
      </c>
      <c r="F519" s="26">
        <v>0</v>
      </c>
      <c r="G519" s="50">
        <f t="shared" si="129"/>
        <v>0</v>
      </c>
      <c r="H519" s="50">
        <f t="shared" si="130"/>
        <v>1</v>
      </c>
      <c r="I519" s="28">
        <v>481.06999999999999</v>
      </c>
      <c r="J519" s="28">
        <f t="shared" si="138"/>
        <v>481.06999999999999</v>
      </c>
      <c r="K519" s="28">
        <f t="shared" si="138"/>
        <v>0</v>
      </c>
      <c r="L519" s="28">
        <f t="shared" si="138"/>
        <v>0</v>
      </c>
      <c r="M519" s="28">
        <f t="shared" si="138"/>
        <v>0</v>
      </c>
      <c r="N519" s="28">
        <f t="shared" si="138"/>
        <v>481.06999999999999</v>
      </c>
      <c r="O519" s="51">
        <f t="shared" si="144"/>
        <v>0</v>
      </c>
      <c r="P519" s="52">
        <f t="shared" si="131"/>
        <v>0</v>
      </c>
    </row>
    <row r="520" ht="25.5">
      <c r="A520" s="35" t="s">
        <v>1012</v>
      </c>
      <c r="B520" s="25" t="s">
        <v>1013</v>
      </c>
      <c r="C520" s="26" t="s">
        <v>25</v>
      </c>
      <c r="D520" s="26">
        <v>33</v>
      </c>
      <c r="E520" s="26">
        <v>0</v>
      </c>
      <c r="F520" s="26">
        <v>0</v>
      </c>
      <c r="G520" s="50">
        <f t="shared" si="129"/>
        <v>0</v>
      </c>
      <c r="H520" s="50">
        <f t="shared" si="130"/>
        <v>33</v>
      </c>
      <c r="I520" s="28">
        <v>29.940000000000001</v>
      </c>
      <c r="J520" s="28">
        <f t="shared" si="138"/>
        <v>988.01999999999998</v>
      </c>
      <c r="K520" s="28">
        <f t="shared" si="138"/>
        <v>0</v>
      </c>
      <c r="L520" s="28">
        <f t="shared" si="138"/>
        <v>0</v>
      </c>
      <c r="M520" s="28">
        <f t="shared" si="138"/>
        <v>0</v>
      </c>
      <c r="N520" s="28">
        <f t="shared" si="138"/>
        <v>988.01999999999998</v>
      </c>
      <c r="O520" s="51">
        <f t="shared" si="144"/>
        <v>0</v>
      </c>
      <c r="P520" s="52">
        <f t="shared" si="131"/>
        <v>0</v>
      </c>
    </row>
    <row r="521">
      <c r="A521" s="35" t="s">
        <v>1014</v>
      </c>
      <c r="B521" s="25" t="s">
        <v>1015</v>
      </c>
      <c r="C521" s="26" t="s">
        <v>25</v>
      </c>
      <c r="D521" s="26">
        <v>1</v>
      </c>
      <c r="E521" s="26">
        <v>0</v>
      </c>
      <c r="F521" s="26">
        <v>0</v>
      </c>
      <c r="G521" s="50">
        <f t="shared" si="129"/>
        <v>0</v>
      </c>
      <c r="H521" s="50">
        <f t="shared" si="130"/>
        <v>1</v>
      </c>
      <c r="I521" s="28">
        <v>411.08999999999997</v>
      </c>
      <c r="J521" s="28">
        <f t="shared" si="138"/>
        <v>411.09000000000003</v>
      </c>
      <c r="K521" s="28">
        <f t="shared" si="138"/>
        <v>0</v>
      </c>
      <c r="L521" s="28">
        <f t="shared" si="138"/>
        <v>0</v>
      </c>
      <c r="M521" s="28">
        <f t="shared" si="138"/>
        <v>0</v>
      </c>
      <c r="N521" s="28">
        <f t="shared" si="138"/>
        <v>411.09000000000003</v>
      </c>
      <c r="O521" s="51">
        <f t="shared" si="144"/>
        <v>0</v>
      </c>
      <c r="P521" s="52">
        <f t="shared" si="131"/>
        <v>0</v>
      </c>
    </row>
    <row r="522">
      <c r="A522" s="35" t="s">
        <v>1016</v>
      </c>
      <c r="B522" s="25" t="s">
        <v>1017</v>
      </c>
      <c r="C522" s="26" t="s">
        <v>50</v>
      </c>
      <c r="D522" s="26">
        <v>26.18</v>
      </c>
      <c r="E522" s="26">
        <v>0</v>
      </c>
      <c r="F522" s="26">
        <v>0</v>
      </c>
      <c r="G522" s="50">
        <f t="shared" si="129"/>
        <v>0</v>
      </c>
      <c r="H522" s="50">
        <f t="shared" si="130"/>
        <v>26.18</v>
      </c>
      <c r="I522" s="28">
        <v>96.989999999999995</v>
      </c>
      <c r="J522" s="28">
        <f t="shared" si="138"/>
        <v>2539.2000000000003</v>
      </c>
      <c r="K522" s="28">
        <f t="shared" si="138"/>
        <v>0</v>
      </c>
      <c r="L522" s="28">
        <f t="shared" si="138"/>
        <v>0</v>
      </c>
      <c r="M522" s="28">
        <f t="shared" si="138"/>
        <v>0</v>
      </c>
      <c r="N522" s="28">
        <f t="shared" si="138"/>
        <v>2539.2000000000003</v>
      </c>
      <c r="O522" s="51">
        <f t="shared" si="144"/>
        <v>0</v>
      </c>
      <c r="P522" s="52">
        <f t="shared" si="131"/>
        <v>0</v>
      </c>
    </row>
    <row r="523">
      <c r="A523" s="35" t="s">
        <v>1018</v>
      </c>
      <c r="B523" s="25" t="s">
        <v>1019</v>
      </c>
      <c r="C523" s="26" t="s">
        <v>50</v>
      </c>
      <c r="D523" s="26">
        <v>26.18</v>
      </c>
      <c r="E523" s="26">
        <v>0</v>
      </c>
      <c r="F523" s="26">
        <v>0</v>
      </c>
      <c r="G523" s="50">
        <f t="shared" si="129"/>
        <v>0</v>
      </c>
      <c r="H523" s="50">
        <f t="shared" si="130"/>
        <v>26.18</v>
      </c>
      <c r="I523" s="28">
        <v>30.109999999999999</v>
      </c>
      <c r="J523" s="28">
        <f t="shared" si="138"/>
        <v>788.27999999999997</v>
      </c>
      <c r="K523" s="28">
        <f t="shared" si="138"/>
        <v>0</v>
      </c>
      <c r="L523" s="28">
        <f t="shared" si="138"/>
        <v>0</v>
      </c>
      <c r="M523" s="28">
        <f t="shared" si="138"/>
        <v>0</v>
      </c>
      <c r="N523" s="28">
        <f t="shared" si="138"/>
        <v>788.27999999999997</v>
      </c>
      <c r="O523" s="51">
        <f t="shared" si="144"/>
        <v>0</v>
      </c>
      <c r="P523" s="52">
        <f t="shared" si="131"/>
        <v>0</v>
      </c>
    </row>
    <row r="524">
      <c r="A524" s="35" t="s">
        <v>1020</v>
      </c>
      <c r="B524" s="25" t="s">
        <v>1021</v>
      </c>
      <c r="C524" s="26" t="s">
        <v>25</v>
      </c>
      <c r="D524" s="26">
        <v>11</v>
      </c>
      <c r="E524" s="26">
        <v>0</v>
      </c>
      <c r="F524" s="26">
        <v>0</v>
      </c>
      <c r="G524" s="50">
        <f t="shared" si="129"/>
        <v>0</v>
      </c>
      <c r="H524" s="50">
        <f t="shared" si="130"/>
        <v>11</v>
      </c>
      <c r="I524" s="28">
        <v>114.23999999999999</v>
      </c>
      <c r="J524" s="28">
        <f t="shared" si="138"/>
        <v>1256.6400000000001</v>
      </c>
      <c r="K524" s="28">
        <f t="shared" si="138"/>
        <v>0</v>
      </c>
      <c r="L524" s="28">
        <f t="shared" si="138"/>
        <v>0</v>
      </c>
      <c r="M524" s="28">
        <f t="shared" si="138"/>
        <v>0</v>
      </c>
      <c r="N524" s="28">
        <f t="shared" si="138"/>
        <v>1256.6400000000001</v>
      </c>
      <c r="O524" s="51">
        <f t="shared" si="144"/>
        <v>0</v>
      </c>
      <c r="P524" s="52">
        <f t="shared" si="131"/>
        <v>0</v>
      </c>
    </row>
    <row r="525">
      <c r="A525" s="35" t="s">
        <v>1022</v>
      </c>
      <c r="B525" s="25" t="s">
        <v>1023</v>
      </c>
      <c r="C525" s="26" t="s">
        <v>43</v>
      </c>
      <c r="D525" s="26">
        <v>287</v>
      </c>
      <c r="E525" s="26">
        <v>0</v>
      </c>
      <c r="F525" s="26">
        <v>0</v>
      </c>
      <c r="G525" s="50">
        <f t="shared" si="129"/>
        <v>0</v>
      </c>
      <c r="H525" s="50">
        <f t="shared" si="130"/>
        <v>287</v>
      </c>
      <c r="I525" s="28">
        <v>75.359999999999999</v>
      </c>
      <c r="J525" s="28">
        <f t="shared" si="138"/>
        <v>21628.32</v>
      </c>
      <c r="K525" s="28">
        <f t="shared" si="138"/>
        <v>0</v>
      </c>
      <c r="L525" s="28">
        <f t="shared" si="138"/>
        <v>0</v>
      </c>
      <c r="M525" s="28">
        <f t="shared" si="138"/>
        <v>0</v>
      </c>
      <c r="N525" s="28">
        <f t="shared" si="138"/>
        <v>21628.32</v>
      </c>
      <c r="O525" s="51">
        <f t="shared" si="144"/>
        <v>0</v>
      </c>
      <c r="P525" s="52">
        <f t="shared" si="131"/>
        <v>0</v>
      </c>
    </row>
    <row r="526">
      <c r="A526" s="35" t="s">
        <v>1024</v>
      </c>
      <c r="B526" s="25" t="s">
        <v>1025</v>
      </c>
      <c r="C526" s="26" t="s">
        <v>43</v>
      </c>
      <c r="D526" s="26">
        <v>174.5</v>
      </c>
      <c r="E526" s="26">
        <v>0</v>
      </c>
      <c r="F526" s="26">
        <v>0</v>
      </c>
      <c r="G526" s="50">
        <f t="shared" si="129"/>
        <v>0</v>
      </c>
      <c r="H526" s="50">
        <f t="shared" si="130"/>
        <v>174.5</v>
      </c>
      <c r="I526" s="28">
        <v>60.530000000000001</v>
      </c>
      <c r="J526" s="28">
        <f t="shared" si="138"/>
        <v>10562.49</v>
      </c>
      <c r="K526" s="28">
        <f t="shared" si="138"/>
        <v>0</v>
      </c>
      <c r="L526" s="28">
        <f t="shared" si="138"/>
        <v>0</v>
      </c>
      <c r="M526" s="28">
        <f t="shared" si="138"/>
        <v>0</v>
      </c>
      <c r="N526" s="28">
        <f t="shared" si="138"/>
        <v>10562.49</v>
      </c>
      <c r="O526" s="51">
        <f t="shared" si="144"/>
        <v>0</v>
      </c>
      <c r="P526" s="52">
        <f t="shared" si="131"/>
        <v>0</v>
      </c>
    </row>
    <row r="527">
      <c r="A527" s="35" t="s">
        <v>1026</v>
      </c>
      <c r="B527" s="25" t="s">
        <v>973</v>
      </c>
      <c r="C527" s="26" t="s">
        <v>25</v>
      </c>
      <c r="D527" s="26">
        <v>251</v>
      </c>
      <c r="E527" s="26">
        <v>0</v>
      </c>
      <c r="F527" s="26">
        <v>0</v>
      </c>
      <c r="G527" s="50">
        <f t="shared" si="129"/>
        <v>0</v>
      </c>
      <c r="H527" s="50">
        <f t="shared" si="130"/>
        <v>251</v>
      </c>
      <c r="I527" s="28">
        <v>17.41</v>
      </c>
      <c r="J527" s="28">
        <f t="shared" si="138"/>
        <v>4369.9099999999999</v>
      </c>
      <c r="K527" s="28">
        <f t="shared" si="138"/>
        <v>0</v>
      </c>
      <c r="L527" s="28">
        <f t="shared" si="138"/>
        <v>0</v>
      </c>
      <c r="M527" s="28">
        <f t="shared" si="138"/>
        <v>0</v>
      </c>
      <c r="N527" s="28">
        <f t="shared" si="138"/>
        <v>4369.9099999999999</v>
      </c>
      <c r="O527" s="51">
        <f t="shared" si="144"/>
        <v>0</v>
      </c>
      <c r="P527" s="52">
        <f t="shared" si="131"/>
        <v>0</v>
      </c>
    </row>
    <row r="528">
      <c r="A528" s="35" t="s">
        <v>1027</v>
      </c>
      <c r="B528" s="25" t="s">
        <v>1028</v>
      </c>
      <c r="C528" s="26" t="s">
        <v>25</v>
      </c>
      <c r="D528" s="26">
        <v>22</v>
      </c>
      <c r="E528" s="26">
        <v>0</v>
      </c>
      <c r="F528" s="26">
        <v>0</v>
      </c>
      <c r="G528" s="50">
        <f t="shared" si="129"/>
        <v>0</v>
      </c>
      <c r="H528" s="50">
        <f t="shared" si="130"/>
        <v>22</v>
      </c>
      <c r="I528" s="28">
        <v>77.189999999999998</v>
      </c>
      <c r="J528" s="28">
        <f t="shared" si="138"/>
        <v>1698.1800000000001</v>
      </c>
      <c r="K528" s="28">
        <f t="shared" si="138"/>
        <v>0</v>
      </c>
      <c r="L528" s="28">
        <f t="shared" si="138"/>
        <v>0</v>
      </c>
      <c r="M528" s="28">
        <f t="shared" si="138"/>
        <v>0</v>
      </c>
      <c r="N528" s="28">
        <f t="shared" si="138"/>
        <v>1698.1800000000001</v>
      </c>
      <c r="O528" s="51">
        <f t="shared" si="144"/>
        <v>0</v>
      </c>
      <c r="P528" s="52">
        <f t="shared" si="131"/>
        <v>0</v>
      </c>
    </row>
    <row r="529">
      <c r="A529" s="35" t="s">
        <v>1029</v>
      </c>
      <c r="B529" s="25" t="s">
        <v>1030</v>
      </c>
      <c r="C529" s="26" t="s">
        <v>25</v>
      </c>
      <c r="D529" s="26">
        <v>11</v>
      </c>
      <c r="E529" s="26">
        <v>0</v>
      </c>
      <c r="F529" s="26">
        <v>0</v>
      </c>
      <c r="G529" s="50">
        <f t="shared" si="129"/>
        <v>0</v>
      </c>
      <c r="H529" s="50">
        <f t="shared" si="130"/>
        <v>11</v>
      </c>
      <c r="I529" s="28">
        <v>48.880000000000003</v>
      </c>
      <c r="J529" s="28">
        <f t="shared" si="138"/>
        <v>537.68000000000006</v>
      </c>
      <c r="K529" s="28">
        <f t="shared" si="138"/>
        <v>0</v>
      </c>
      <c r="L529" s="28">
        <f t="shared" si="138"/>
        <v>0</v>
      </c>
      <c r="M529" s="28">
        <f t="shared" si="138"/>
        <v>0</v>
      </c>
      <c r="N529" s="28">
        <f t="shared" si="138"/>
        <v>537.68000000000006</v>
      </c>
      <c r="O529" s="51">
        <f t="shared" si="144"/>
        <v>0</v>
      </c>
      <c r="P529" s="52">
        <f t="shared" si="131"/>
        <v>0</v>
      </c>
    </row>
    <row r="530">
      <c r="A530" s="33" t="s">
        <v>1031</v>
      </c>
      <c r="B530" s="34" t="s">
        <v>1032</v>
      </c>
      <c r="C530" s="17"/>
      <c r="D530" s="17"/>
      <c r="E530" s="17"/>
      <c r="F530" s="17"/>
      <c r="G530" s="54"/>
      <c r="H530" s="17"/>
      <c r="I530" s="19"/>
      <c r="J530" s="19">
        <f>SUM(J531:J539)</f>
        <v>76715.599999999991</v>
      </c>
      <c r="K530" s="19">
        <f t="shared" ref="K530:N530" si="145">SUM(K531:K539)</f>
        <v>0</v>
      </c>
      <c r="L530" s="19">
        <f t="shared" si="145"/>
        <v>0</v>
      </c>
      <c r="M530" s="19">
        <f t="shared" si="145"/>
        <v>0</v>
      </c>
      <c r="N530" s="19">
        <f t="shared" si="145"/>
        <v>76715.599999999991</v>
      </c>
      <c r="O530" s="45">
        <f>SUM(M530/J530)</f>
        <v>0</v>
      </c>
      <c r="P530" s="46">
        <f t="shared" si="131"/>
        <v>0</v>
      </c>
    </row>
    <row r="531">
      <c r="A531" s="35" t="s">
        <v>1033</v>
      </c>
      <c r="B531" s="25" t="s">
        <v>1034</v>
      </c>
      <c r="C531" s="26" t="s">
        <v>25</v>
      </c>
      <c r="D531" s="26">
        <v>1</v>
      </c>
      <c r="E531" s="26">
        <v>0</v>
      </c>
      <c r="F531" s="26">
        <v>0</v>
      </c>
      <c r="G531" s="50">
        <f t="shared" si="129"/>
        <v>0</v>
      </c>
      <c r="H531" s="50">
        <f t="shared" si="130"/>
        <v>1</v>
      </c>
      <c r="I531" s="28">
        <v>5057.71</v>
      </c>
      <c r="J531" s="28">
        <f t="shared" si="138"/>
        <v>5057.71</v>
      </c>
      <c r="K531" s="28">
        <f t="shared" si="138"/>
        <v>0</v>
      </c>
      <c r="L531" s="28">
        <f t="shared" si="138"/>
        <v>0</v>
      </c>
      <c r="M531" s="28">
        <f t="shared" si="138"/>
        <v>0</v>
      </c>
      <c r="N531" s="28">
        <f t="shared" si="138"/>
        <v>5057.71</v>
      </c>
      <c r="O531" s="51">
        <f t="shared" ref="O531:O539" si="146">IF(L531="",0/J531,L531/J531)</f>
        <v>0</v>
      </c>
      <c r="P531" s="52">
        <f t="shared" si="131"/>
        <v>0</v>
      </c>
    </row>
    <row r="532" ht="25.5">
      <c r="A532" s="35" t="s">
        <v>1035</v>
      </c>
      <c r="B532" s="25" t="s">
        <v>1036</v>
      </c>
      <c r="C532" s="26" t="s">
        <v>19</v>
      </c>
      <c r="D532" s="26">
        <v>42.960000000000001</v>
      </c>
      <c r="E532" s="26">
        <v>0</v>
      </c>
      <c r="F532" s="26">
        <v>0</v>
      </c>
      <c r="G532" s="50">
        <f t="shared" si="129"/>
        <v>0</v>
      </c>
      <c r="H532" s="50">
        <f t="shared" si="130"/>
        <v>42.960000000000001</v>
      </c>
      <c r="I532" s="28">
        <v>632.86000000000001</v>
      </c>
      <c r="J532" s="28">
        <f t="shared" si="138"/>
        <v>27187.670000000002</v>
      </c>
      <c r="K532" s="28">
        <f t="shared" si="138"/>
        <v>0</v>
      </c>
      <c r="L532" s="28">
        <f t="shared" si="138"/>
        <v>0</v>
      </c>
      <c r="M532" s="28">
        <f t="shared" si="138"/>
        <v>0</v>
      </c>
      <c r="N532" s="28">
        <f t="shared" si="138"/>
        <v>27187.670000000002</v>
      </c>
      <c r="O532" s="51">
        <f t="shared" si="146"/>
        <v>0</v>
      </c>
      <c r="P532" s="52">
        <f t="shared" si="131"/>
        <v>0</v>
      </c>
    </row>
    <row r="533">
      <c r="A533" s="35" t="s">
        <v>1037</v>
      </c>
      <c r="B533" s="25" t="s">
        <v>1038</v>
      </c>
      <c r="C533" s="26" t="s">
        <v>19</v>
      </c>
      <c r="D533" s="26">
        <v>26.890000000000001</v>
      </c>
      <c r="E533" s="26">
        <v>0</v>
      </c>
      <c r="F533" s="26">
        <v>0</v>
      </c>
      <c r="G533" s="50">
        <f t="shared" si="129"/>
        <v>0</v>
      </c>
      <c r="H533" s="50">
        <f t="shared" si="130"/>
        <v>26.890000000000001</v>
      </c>
      <c r="I533" s="28">
        <v>539.35000000000002</v>
      </c>
      <c r="J533" s="28">
        <f t="shared" si="138"/>
        <v>14503.120000000001</v>
      </c>
      <c r="K533" s="28">
        <f t="shared" si="138"/>
        <v>0</v>
      </c>
      <c r="L533" s="28">
        <f t="shared" si="138"/>
        <v>0</v>
      </c>
      <c r="M533" s="28">
        <f t="shared" si="138"/>
        <v>0</v>
      </c>
      <c r="N533" s="28">
        <f t="shared" si="138"/>
        <v>14503.120000000001</v>
      </c>
      <c r="O533" s="51">
        <f t="shared" si="146"/>
        <v>0</v>
      </c>
      <c r="P533" s="52">
        <f t="shared" si="131"/>
        <v>0</v>
      </c>
    </row>
    <row r="534">
      <c r="A534" s="35" t="s">
        <v>1039</v>
      </c>
      <c r="B534" s="25" t="s">
        <v>1040</v>
      </c>
      <c r="C534" s="26" t="s">
        <v>19</v>
      </c>
      <c r="D534" s="26">
        <v>30.149999999999999</v>
      </c>
      <c r="E534" s="26">
        <v>0</v>
      </c>
      <c r="F534" s="26">
        <v>0</v>
      </c>
      <c r="G534" s="50">
        <f t="shared" si="129"/>
        <v>0</v>
      </c>
      <c r="H534" s="50">
        <f t="shared" si="130"/>
        <v>30.149999999999999</v>
      </c>
      <c r="I534" s="28">
        <v>226.28</v>
      </c>
      <c r="J534" s="28">
        <f t="shared" si="138"/>
        <v>6822.3400000000001</v>
      </c>
      <c r="K534" s="28">
        <f t="shared" si="138"/>
        <v>0</v>
      </c>
      <c r="L534" s="28">
        <f t="shared" si="138"/>
        <v>0</v>
      </c>
      <c r="M534" s="28">
        <f t="shared" si="138"/>
        <v>0</v>
      </c>
      <c r="N534" s="28">
        <f t="shared" si="138"/>
        <v>6822.3400000000001</v>
      </c>
      <c r="O534" s="51">
        <f t="shared" si="146"/>
        <v>0</v>
      </c>
      <c r="P534" s="52">
        <f t="shared" si="131"/>
        <v>0</v>
      </c>
    </row>
    <row r="535">
      <c r="A535" s="35" t="s">
        <v>1041</v>
      </c>
      <c r="B535" s="25" t="s">
        <v>1042</v>
      </c>
      <c r="C535" s="26" t="s">
        <v>43</v>
      </c>
      <c r="D535" s="26">
        <v>4.1200000000000001</v>
      </c>
      <c r="E535" s="26">
        <v>0</v>
      </c>
      <c r="F535" s="26">
        <v>0</v>
      </c>
      <c r="G535" s="50">
        <f t="shared" si="129"/>
        <v>0</v>
      </c>
      <c r="H535" s="50">
        <f t="shared" si="130"/>
        <v>4.1200000000000001</v>
      </c>
      <c r="I535" s="28">
        <v>209.19</v>
      </c>
      <c r="J535" s="28">
        <f t="shared" si="138"/>
        <v>861.86000000000001</v>
      </c>
      <c r="K535" s="28">
        <f t="shared" si="138"/>
        <v>0</v>
      </c>
      <c r="L535" s="28">
        <f t="shared" si="138"/>
        <v>0</v>
      </c>
      <c r="M535" s="28">
        <f t="shared" si="138"/>
        <v>0</v>
      </c>
      <c r="N535" s="28">
        <f t="shared" si="138"/>
        <v>861.86000000000001</v>
      </c>
      <c r="O535" s="51">
        <f t="shared" si="146"/>
        <v>0</v>
      </c>
      <c r="P535" s="52">
        <f t="shared" si="131"/>
        <v>0</v>
      </c>
    </row>
    <row r="536">
      <c r="A536" s="35" t="s">
        <v>1043</v>
      </c>
      <c r="B536" s="25" t="s">
        <v>1044</v>
      </c>
      <c r="C536" s="26" t="s">
        <v>19</v>
      </c>
      <c r="D536" s="26">
        <v>9.3200000000000003</v>
      </c>
      <c r="E536" s="26">
        <v>0</v>
      </c>
      <c r="F536" s="26">
        <v>0</v>
      </c>
      <c r="G536" s="50">
        <f t="shared" si="129"/>
        <v>0</v>
      </c>
      <c r="H536" s="50">
        <f t="shared" si="130"/>
        <v>9.3200000000000003</v>
      </c>
      <c r="I536" s="28">
        <v>673.44000000000005</v>
      </c>
      <c r="J536" s="28">
        <f t="shared" si="138"/>
        <v>6276.46</v>
      </c>
      <c r="K536" s="28">
        <f t="shared" si="138"/>
        <v>0</v>
      </c>
      <c r="L536" s="28">
        <f t="shared" si="138"/>
        <v>0</v>
      </c>
      <c r="M536" s="28">
        <f t="shared" si="138"/>
        <v>0</v>
      </c>
      <c r="N536" s="28">
        <f t="shared" si="138"/>
        <v>6276.46</v>
      </c>
      <c r="O536" s="51">
        <f t="shared" si="146"/>
        <v>0</v>
      </c>
      <c r="P536" s="52">
        <f t="shared" si="131"/>
        <v>0</v>
      </c>
    </row>
    <row r="537">
      <c r="A537" s="35" t="s">
        <v>1045</v>
      </c>
      <c r="B537" s="25" t="s">
        <v>1046</v>
      </c>
      <c r="C537" s="26" t="s">
        <v>43</v>
      </c>
      <c r="D537" s="26">
        <v>2</v>
      </c>
      <c r="E537" s="26">
        <v>0</v>
      </c>
      <c r="F537" s="26">
        <v>0</v>
      </c>
      <c r="G537" s="50">
        <f t="shared" si="129"/>
        <v>0</v>
      </c>
      <c r="H537" s="50">
        <f t="shared" si="130"/>
        <v>2</v>
      </c>
      <c r="I537" s="28">
        <v>21.969999999999999</v>
      </c>
      <c r="J537" s="28">
        <f t="shared" si="138"/>
        <v>43.939999999999998</v>
      </c>
      <c r="K537" s="28">
        <f t="shared" si="138"/>
        <v>0</v>
      </c>
      <c r="L537" s="28">
        <f t="shared" si="138"/>
        <v>0</v>
      </c>
      <c r="M537" s="28">
        <f t="shared" si="138"/>
        <v>0</v>
      </c>
      <c r="N537" s="28">
        <f t="shared" si="138"/>
        <v>43.939999999999998</v>
      </c>
      <c r="O537" s="51">
        <f t="shared" si="146"/>
        <v>0</v>
      </c>
      <c r="P537" s="52">
        <f t="shared" si="131"/>
        <v>0</v>
      </c>
    </row>
    <row r="538" ht="25.5">
      <c r="A538" s="35" t="s">
        <v>1047</v>
      </c>
      <c r="B538" s="25" t="s">
        <v>1048</v>
      </c>
      <c r="C538" s="26" t="s">
        <v>43</v>
      </c>
      <c r="D538" s="26">
        <v>79.650000000000006</v>
      </c>
      <c r="E538" s="26">
        <v>0</v>
      </c>
      <c r="F538" s="26">
        <v>0</v>
      </c>
      <c r="G538" s="50">
        <f t="shared" si="129"/>
        <v>0</v>
      </c>
      <c r="H538" s="50">
        <f t="shared" si="130"/>
        <v>79.650000000000006</v>
      </c>
      <c r="I538" s="28">
        <v>126.12</v>
      </c>
      <c r="J538" s="28">
        <f t="shared" si="138"/>
        <v>10045.460000000001</v>
      </c>
      <c r="K538" s="28">
        <f t="shared" si="138"/>
        <v>0</v>
      </c>
      <c r="L538" s="28">
        <f t="shared" si="138"/>
        <v>0</v>
      </c>
      <c r="M538" s="28">
        <f t="shared" si="138"/>
        <v>0</v>
      </c>
      <c r="N538" s="28">
        <f t="shared" si="138"/>
        <v>10045.460000000001</v>
      </c>
      <c r="O538" s="51">
        <f t="shared" si="146"/>
        <v>0</v>
      </c>
      <c r="P538" s="52">
        <f t="shared" si="131"/>
        <v>0</v>
      </c>
    </row>
    <row r="539" ht="25.5">
      <c r="A539" s="35" t="s">
        <v>1049</v>
      </c>
      <c r="B539" s="25" t="s">
        <v>1050</v>
      </c>
      <c r="C539" s="26" t="s">
        <v>25</v>
      </c>
      <c r="D539" s="26">
        <v>148</v>
      </c>
      <c r="E539" s="26">
        <v>0</v>
      </c>
      <c r="F539" s="26">
        <v>0</v>
      </c>
      <c r="G539" s="50">
        <f t="shared" si="129"/>
        <v>0</v>
      </c>
      <c r="H539" s="50">
        <f t="shared" si="130"/>
        <v>148</v>
      </c>
      <c r="I539" s="28">
        <v>39.979999999999997</v>
      </c>
      <c r="J539" s="28">
        <f t="shared" si="138"/>
        <v>5917.04</v>
      </c>
      <c r="K539" s="28">
        <f t="shared" si="138"/>
        <v>0</v>
      </c>
      <c r="L539" s="28">
        <f t="shared" si="138"/>
        <v>0</v>
      </c>
      <c r="M539" s="28">
        <f t="shared" si="138"/>
        <v>0</v>
      </c>
      <c r="N539" s="28">
        <f t="shared" si="138"/>
        <v>5917.04</v>
      </c>
      <c r="O539" s="51">
        <f t="shared" si="146"/>
        <v>0</v>
      </c>
      <c r="P539" s="52">
        <f t="shared" si="131"/>
        <v>0</v>
      </c>
    </row>
    <row r="540">
      <c r="A540" s="33" t="s">
        <v>1051</v>
      </c>
      <c r="B540" s="34" t="s">
        <v>1052</v>
      </c>
      <c r="C540" s="17"/>
      <c r="D540" s="17"/>
      <c r="E540" s="17"/>
      <c r="F540" s="17"/>
      <c r="G540" s="54"/>
      <c r="H540" s="17"/>
      <c r="I540" s="19"/>
      <c r="J540" s="19">
        <f>SUM(J541:J542)</f>
        <v>2909.9200000000001</v>
      </c>
      <c r="K540" s="19">
        <f t="shared" ref="K540:N540" si="147">SUM(K541:K542)</f>
        <v>0</v>
      </c>
      <c r="L540" s="19">
        <f t="shared" si="147"/>
        <v>0</v>
      </c>
      <c r="M540" s="19">
        <f t="shared" si="147"/>
        <v>0</v>
      </c>
      <c r="N540" s="19">
        <f t="shared" si="147"/>
        <v>2909.9200000000001</v>
      </c>
      <c r="O540" s="45">
        <f>SUM(M540/J540)</f>
        <v>0</v>
      </c>
      <c r="P540" s="46">
        <f t="shared" si="131"/>
        <v>0</v>
      </c>
    </row>
    <row r="541">
      <c r="A541" s="35" t="s">
        <v>1053</v>
      </c>
      <c r="B541" s="25" t="s">
        <v>1054</v>
      </c>
      <c r="C541" s="26" t="s">
        <v>19</v>
      </c>
      <c r="D541" s="26">
        <v>891.67999999999995</v>
      </c>
      <c r="E541" s="26">
        <v>0</v>
      </c>
      <c r="F541" s="26">
        <v>0</v>
      </c>
      <c r="G541" s="50">
        <f t="shared" si="129"/>
        <v>0</v>
      </c>
      <c r="H541" s="50">
        <f t="shared" si="130"/>
        <v>891.67999999999995</v>
      </c>
      <c r="I541" s="28">
        <v>2.3799999999999999</v>
      </c>
      <c r="J541" s="28">
        <f t="shared" si="138"/>
        <v>2122.1999999999998</v>
      </c>
      <c r="K541" s="28">
        <f t="shared" si="138"/>
        <v>0</v>
      </c>
      <c r="L541" s="28">
        <f t="shared" si="138"/>
        <v>0</v>
      </c>
      <c r="M541" s="28">
        <f t="shared" si="138"/>
        <v>0</v>
      </c>
      <c r="N541" s="28">
        <f t="shared" si="138"/>
        <v>2122.1999999999998</v>
      </c>
      <c r="O541" s="51">
        <f t="shared" ref="O541:O542" si="148">IF(L541="",0/J541,L541/J541)</f>
        <v>0</v>
      </c>
      <c r="P541" s="52">
        <f t="shared" si="131"/>
        <v>0</v>
      </c>
    </row>
    <row r="542" ht="13.5">
      <c r="A542" s="35" t="s">
        <v>1055</v>
      </c>
      <c r="B542" s="25" t="s">
        <v>18</v>
      </c>
      <c r="C542" s="26" t="s">
        <v>19</v>
      </c>
      <c r="D542" s="26">
        <v>2</v>
      </c>
      <c r="E542" s="26">
        <v>0</v>
      </c>
      <c r="F542" s="26">
        <v>0</v>
      </c>
      <c r="G542" s="50">
        <f t="shared" si="129"/>
        <v>0</v>
      </c>
      <c r="H542" s="50">
        <f t="shared" si="130"/>
        <v>2</v>
      </c>
      <c r="I542" s="28">
        <v>393.86000000000001</v>
      </c>
      <c r="J542" s="28">
        <f t="shared" si="138"/>
        <v>787.72000000000003</v>
      </c>
      <c r="K542" s="28">
        <f t="shared" si="138"/>
        <v>0</v>
      </c>
      <c r="L542" s="28">
        <f t="shared" si="138"/>
        <v>0</v>
      </c>
      <c r="M542" s="28">
        <f t="shared" si="138"/>
        <v>0</v>
      </c>
      <c r="N542" s="28">
        <f t="shared" si="138"/>
        <v>787.72000000000003</v>
      </c>
      <c r="O542" s="51">
        <f t="shared" si="148"/>
        <v>0</v>
      </c>
      <c r="P542" s="52">
        <f t="shared" si="131"/>
        <v>0</v>
      </c>
    </row>
    <row r="543" ht="43.5" customHeight="1">
      <c r="A543" s="56" t="s">
        <v>87</v>
      </c>
      <c r="B543" s="57"/>
      <c r="C543" s="57"/>
      <c r="D543" s="57"/>
      <c r="E543" s="57"/>
      <c r="F543" s="57"/>
      <c r="G543" s="57"/>
      <c r="H543" s="57"/>
      <c r="I543" s="58"/>
      <c r="J543" s="59">
        <v>0</v>
      </c>
      <c r="K543" s="59">
        <v>0</v>
      </c>
      <c r="L543" s="60">
        <f>L527+L500+L460+L413+L273+L138</f>
        <v>0</v>
      </c>
      <c r="M543" s="59">
        <v>0</v>
      </c>
      <c r="N543" s="59">
        <v>0</v>
      </c>
      <c r="O543" s="61" t="e">
        <f>SUM(L543/J543)</f>
        <v>#DIV/0!</v>
      </c>
      <c r="P543" s="62" t="e">
        <f t="shared" si="131"/>
        <v>#DIV/0!</v>
      </c>
    </row>
    <row r="544" ht="11.25" customHeight="1">
      <c r="A544" s="63"/>
      <c r="B544" s="64"/>
      <c r="C544" s="65"/>
      <c r="D544" s="65"/>
      <c r="E544" s="66"/>
      <c r="F544" s="66"/>
      <c r="G544" s="66"/>
      <c r="H544" s="66"/>
      <c r="I544" s="66"/>
      <c r="J544" s="66"/>
      <c r="K544" s="66"/>
      <c r="L544" s="66"/>
      <c r="M544" s="66"/>
      <c r="N544" s="66"/>
      <c r="O544" s="66"/>
      <c r="P544" s="67"/>
    </row>
    <row r="545">
      <c r="A545" s="68" t="s">
        <v>1056</v>
      </c>
      <c r="B545" s="69"/>
      <c r="C545" s="69"/>
      <c r="D545" s="70"/>
      <c r="E545" s="71" t="s">
        <v>1057</v>
      </c>
      <c r="F545" s="72"/>
      <c r="G545" s="72"/>
      <c r="H545" s="72"/>
      <c r="I545" s="72"/>
      <c r="J545" s="73"/>
      <c r="K545" s="74" t="s">
        <v>1057</v>
      </c>
      <c r="L545" s="75"/>
      <c r="M545" s="75"/>
      <c r="N545" s="75"/>
      <c r="O545" s="75"/>
      <c r="P545" s="76"/>
    </row>
    <row r="546" ht="80.25" customHeight="1">
      <c r="A546" s="77"/>
      <c r="B546" s="78"/>
      <c r="C546" s="78"/>
      <c r="D546" s="79"/>
      <c r="E546" s="80"/>
      <c r="F546" s="81"/>
      <c r="G546" s="81"/>
      <c r="H546" s="81"/>
      <c r="I546" s="81"/>
      <c r="J546" s="82"/>
      <c r="K546" s="83"/>
      <c r="L546" s="84"/>
      <c r="M546" s="84"/>
      <c r="N546" s="84"/>
      <c r="O546" s="84"/>
      <c r="P546" s="85"/>
    </row>
    <row r="547">
      <c r="A547" s="77"/>
      <c r="B547" s="78"/>
      <c r="C547" s="78"/>
      <c r="D547" s="79"/>
      <c r="E547" s="80" t="s">
        <v>1058</v>
      </c>
      <c r="F547" s="81"/>
      <c r="G547" s="81"/>
      <c r="H547" s="81"/>
      <c r="I547" s="81"/>
      <c r="J547" s="82"/>
      <c r="K547" s="80" t="s">
        <v>1058</v>
      </c>
      <c r="L547" s="81"/>
      <c r="M547" s="81"/>
      <c r="N547" s="81"/>
      <c r="O547" s="81"/>
      <c r="P547" s="86"/>
    </row>
    <row r="548" ht="15.75">
      <c r="A548" s="77"/>
      <c r="B548" s="78"/>
      <c r="C548" s="78"/>
      <c r="D548" s="79"/>
      <c r="E548" s="87" t="s">
        <v>1059</v>
      </c>
      <c r="F548" s="88"/>
      <c r="G548" s="88"/>
      <c r="H548" s="88"/>
      <c r="I548" s="88"/>
      <c r="J548" s="89"/>
      <c r="K548" s="87" t="s">
        <v>1060</v>
      </c>
      <c r="L548" s="88"/>
      <c r="M548" s="88"/>
      <c r="N548" s="88"/>
      <c r="O548" s="88"/>
      <c r="P548" s="90"/>
    </row>
    <row r="549">
      <c r="A549" s="77"/>
      <c r="B549" s="78"/>
      <c r="C549" s="78"/>
      <c r="D549" s="79"/>
      <c r="E549" s="91" t="s">
        <v>1061</v>
      </c>
      <c r="F549" s="92"/>
      <c r="G549" s="92"/>
      <c r="H549" s="92"/>
      <c r="I549" s="92"/>
      <c r="J549" s="93"/>
      <c r="K549" s="91" t="s">
        <v>1062</v>
      </c>
      <c r="L549" s="92"/>
      <c r="M549" s="92"/>
      <c r="N549" s="92"/>
      <c r="O549" s="92"/>
      <c r="P549" s="94"/>
    </row>
    <row r="550" ht="13.5">
      <c r="A550" s="95"/>
      <c r="B550" s="96"/>
      <c r="C550" s="96"/>
      <c r="D550" s="97"/>
      <c r="E550" s="98" t="s">
        <v>1063</v>
      </c>
      <c r="F550" s="99"/>
      <c r="G550" s="99"/>
      <c r="H550" s="99"/>
      <c r="I550" s="99"/>
      <c r="J550" s="100"/>
      <c r="K550" s="98"/>
      <c r="L550" s="99"/>
      <c r="M550" s="99"/>
      <c r="N550" s="99"/>
      <c r="O550" s="99"/>
      <c r="P550" s="101"/>
    </row>
  </sheetData>
  <autoFilter ref="F1:F550"/>
  <mergeCells count="28">
    <mergeCell ref="A1:H1"/>
    <mergeCell ref="I1:L1"/>
    <mergeCell ref="M1:P1"/>
    <mergeCell ref="A2:H2"/>
    <mergeCell ref="I2:L3"/>
    <mergeCell ref="M2:P3"/>
    <mergeCell ref="A3:H3"/>
    <mergeCell ref="A4:A5"/>
    <mergeCell ref="B4:B5"/>
    <mergeCell ref="C4:C5"/>
    <mergeCell ref="D4:H4"/>
    <mergeCell ref="I4:I5"/>
    <mergeCell ref="J4:N4"/>
    <mergeCell ref="O4:P4"/>
    <mergeCell ref="A543:I543"/>
    <mergeCell ref="A545:D550"/>
    <mergeCell ref="E545:J545"/>
    <mergeCell ref="K545:P545"/>
    <mergeCell ref="E546:J546"/>
    <mergeCell ref="K546:P546"/>
    <mergeCell ref="E547:J547"/>
    <mergeCell ref="K547:P547"/>
    <mergeCell ref="E548:J548"/>
    <mergeCell ref="K548:P548"/>
    <mergeCell ref="E549:J549"/>
    <mergeCell ref="K549:P549"/>
    <mergeCell ref="E550:J550"/>
    <mergeCell ref="K550:P550"/>
  </mergeCells>
  <printOptions headings="0" gridLines="0" horizontalCentered="1"/>
  <pageMargins left="0.70866141732283472" right="0.70866141732283472" top="1.1417322834645671" bottom="1.1417322834645671" header="0.39370078740157477" footer="0.31496062992125984"/>
  <pageSetup paperSize="9" scale="40" fitToWidth="1" fitToHeight="0" pageOrder="downThenOver" orientation="landscape" usePrinterDefaults="1" blackAndWhite="0" draft="0" cellComments="none" useFirstPageNumber="0" errors="displayed" horizontalDpi="600" verticalDpi="600" copies="1"/>
  <headerFooter>
    <oddHeader>&amp;L&amp;20&amp;G&amp;R&amp;"Arial,Negrito"&amp;18&amp;K244072JGLR EMPREENDIMENTOS LTDA
CNPJ: 21.841.302/0001-62&amp;"Arial,Normal"
&amp;10 </oddHeader>
    <oddFooter>&amp;C&amp;"Arial,Negrito"&amp;14&amp;K244072_____________________________________________________________________________
Telefone: (79) 99157-0146 – E-mail: jglrempreendimentos@gmail.com
Av. Chesf, nº 241  – Marcelo Déda – CEP 49100-000 / São Cristóvão - Sergipe</oddFooter>
  </headerFooter>
  <rowBreaks count="2" manualBreakCount="2">
    <brk id="48" man="1" max="15"/>
    <brk id="134" man="1" max="15"/>
  </rowBreaks>
  <legacyDrawingHF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greaterThan" id="{005E007F-009B-4F86-970D-0037007800D7}">
            <xm:f>0</xm:f>
            <x14:dxf>
              <font>
                <b/>
                <i val="0"/>
                <color rgb="FF00B050"/>
              </font>
            </x14:dxf>
          </x14:cfRule>
          <xm:sqref>F6:F410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view="pageBreakPreview" zoomScale="100" workbookViewId="0">
      <selection activeCell="C121" activeCellId="0" sqref="C121"/>
    </sheetView>
  </sheetViews>
  <sheetFormatPr defaultColWidth="9.140625" defaultRowHeight="12.75"/>
  <cols>
    <col customWidth="1" min="1" max="1" style="103" width="11.85546875"/>
    <col customWidth="1" min="2" max="2" style="104" width="27.140625"/>
    <col customWidth="1" min="3" max="3" style="105" width="27.140625"/>
    <col customWidth="1" min="4" max="5" style="106" width="27.140625"/>
    <col customWidth="1" min="6" max="6" style="107" width="27.140625"/>
    <col customWidth="1" min="7" max="7" style="108" width="27.140625"/>
    <col min="8" max="16384" style="102" width="9.140625"/>
  </cols>
  <sheetData>
    <row r="1" ht="29.25" customHeight="1">
      <c r="A1" s="109" t="s">
        <v>1064</v>
      </c>
      <c r="B1" s="110"/>
      <c r="C1" s="110"/>
      <c r="D1" s="110"/>
      <c r="E1" s="110"/>
      <c r="F1" s="110"/>
      <c r="G1" s="111"/>
    </row>
    <row r="2" ht="17.25" customHeight="1">
      <c r="A2" s="112" t="s">
        <v>1065</v>
      </c>
      <c r="B2" s="113" t="s">
        <v>16</v>
      </c>
      <c r="C2" s="113"/>
      <c r="D2" s="113"/>
      <c r="E2" s="113"/>
      <c r="F2" s="113"/>
      <c r="G2" s="114"/>
    </row>
    <row r="3" ht="17.25" customHeight="1">
      <c r="A3" s="115" t="s">
        <v>1066</v>
      </c>
      <c r="B3" s="116" t="s">
        <v>18</v>
      </c>
      <c r="C3" s="116"/>
      <c r="D3" s="116"/>
      <c r="E3" s="116"/>
      <c r="F3" s="116"/>
      <c r="G3" s="117"/>
    </row>
    <row r="4" ht="17.25" customHeight="1">
      <c r="A4" s="118"/>
      <c r="B4" s="119" t="s">
        <v>1067</v>
      </c>
      <c r="C4" s="119" t="s">
        <v>1068</v>
      </c>
      <c r="D4" s="118" t="s">
        <v>1069</v>
      </c>
      <c r="E4" s="120"/>
      <c r="F4" s="120"/>
      <c r="G4" s="120" t="s">
        <v>1070</v>
      </c>
    </row>
    <row r="5" ht="17.25" customHeight="1">
      <c r="A5" s="118"/>
      <c r="B5" s="119"/>
      <c r="C5" s="121"/>
      <c r="D5" s="120"/>
      <c r="E5" s="120"/>
      <c r="F5" s="120"/>
      <c r="G5" s="120"/>
    </row>
    <row r="6" ht="17.25" customHeight="1">
      <c r="A6" s="118"/>
      <c r="B6" s="119">
        <v>2</v>
      </c>
      <c r="C6" s="121">
        <v>3.6000000000000001</v>
      </c>
      <c r="D6" s="120">
        <v>1.8</v>
      </c>
      <c r="E6" s="120"/>
      <c r="F6" s="120"/>
      <c r="G6" s="122">
        <f>B6*C6*D6</f>
        <v>12.960000000000001</v>
      </c>
    </row>
    <row r="7" ht="14.25">
      <c r="A7" s="118"/>
      <c r="B7" s="119"/>
      <c r="C7" s="121"/>
      <c r="D7" s="120"/>
      <c r="E7" s="120"/>
      <c r="F7" s="120"/>
      <c r="G7" s="120"/>
    </row>
    <row r="8" ht="17.25" customHeight="1">
      <c r="A8" s="118" t="s">
        <v>1071</v>
      </c>
      <c r="B8" s="123" t="s">
        <v>1072</v>
      </c>
      <c r="C8" s="124"/>
      <c r="D8" s="124"/>
      <c r="E8" s="124"/>
      <c r="F8" s="124"/>
      <c r="G8" s="125"/>
    </row>
    <row r="9" ht="17.25" customHeight="1">
      <c r="A9" s="118"/>
      <c r="B9" s="119"/>
      <c r="C9" s="121"/>
      <c r="D9" s="120"/>
      <c r="E9" s="120"/>
      <c r="F9" s="120"/>
      <c r="G9" s="120"/>
    </row>
    <row r="10" ht="17.25" customHeight="1">
      <c r="A10" s="115" t="s">
        <v>1073</v>
      </c>
      <c r="B10" s="116" t="s">
        <v>22</v>
      </c>
      <c r="C10" s="116"/>
      <c r="D10" s="116"/>
      <c r="E10" s="116"/>
      <c r="F10" s="116"/>
      <c r="G10" s="117"/>
      <c r="L10" s="126"/>
    </row>
    <row r="11" ht="17.25" customHeight="1">
      <c r="A11" s="118"/>
      <c r="B11" s="119"/>
      <c r="C11" s="119" t="s">
        <v>1068</v>
      </c>
      <c r="D11" s="118" t="s">
        <v>1074</v>
      </c>
      <c r="E11" s="120"/>
      <c r="F11" s="120"/>
      <c r="G11" s="120" t="s">
        <v>1070</v>
      </c>
    </row>
    <row r="12" s="127" customFormat="1" ht="17.25" customHeight="1">
      <c r="A12" s="118"/>
      <c r="B12" s="119"/>
      <c r="C12" s="121"/>
      <c r="D12" s="120"/>
      <c r="E12" s="120"/>
      <c r="F12" s="120"/>
      <c r="G12" s="120"/>
    </row>
    <row r="13" s="127" customFormat="1" ht="17.25" customHeight="1">
      <c r="A13" s="118"/>
      <c r="B13" s="119"/>
      <c r="C13" s="121">
        <f>((31.89*2)+51.02)</f>
        <v>114.80000000000001</v>
      </c>
      <c r="D13" s="120">
        <v>2</v>
      </c>
      <c r="E13" s="120"/>
      <c r="F13" s="120"/>
      <c r="G13" s="122">
        <f>C13*D13</f>
        <v>229.60000000000002</v>
      </c>
      <c r="H13" s="127" t="s">
        <v>1075</v>
      </c>
    </row>
    <row r="14" s="127" customFormat="1" ht="15.75" customHeight="1">
      <c r="A14" s="118"/>
      <c r="B14" s="119"/>
      <c r="C14" s="121"/>
      <c r="D14" s="120"/>
      <c r="E14" s="120"/>
      <c r="F14" s="120"/>
      <c r="G14" s="120"/>
      <c r="M14" s="128"/>
    </row>
    <row r="15" s="127" customFormat="1" ht="14.25">
      <c r="A15" s="118" t="s">
        <v>1071</v>
      </c>
      <c r="B15" s="123" t="s">
        <v>1072</v>
      </c>
      <c r="C15" s="124"/>
      <c r="D15" s="124"/>
      <c r="E15" s="124"/>
      <c r="F15" s="124"/>
      <c r="G15" s="125"/>
    </row>
    <row r="16" s="127" customFormat="1" ht="14.25" customHeight="1">
      <c r="A16" s="118"/>
      <c r="B16" s="119"/>
      <c r="C16" s="121"/>
      <c r="D16" s="120"/>
      <c r="E16" s="120"/>
      <c r="F16" s="120"/>
      <c r="G16" s="120"/>
    </row>
    <row r="17" s="127" customFormat="1" ht="17.25" customHeight="1">
      <c r="A17" s="115" t="s">
        <v>1076</v>
      </c>
      <c r="B17" s="116" t="s">
        <v>24</v>
      </c>
      <c r="C17" s="116"/>
      <c r="D17" s="116"/>
      <c r="E17" s="116"/>
      <c r="F17" s="116"/>
      <c r="G17" s="117"/>
    </row>
    <row r="18" s="127" customFormat="1" ht="17.25" customHeight="1">
      <c r="A18" s="118"/>
      <c r="B18" s="119" t="s">
        <v>1077</v>
      </c>
      <c r="C18" s="119"/>
      <c r="D18" s="118"/>
      <c r="E18" s="120"/>
      <c r="F18" s="120"/>
      <c r="G18" s="120" t="s">
        <v>1078</v>
      </c>
    </row>
    <row r="19" ht="17.25" customHeight="1">
      <c r="A19" s="118"/>
      <c r="B19" s="119"/>
      <c r="C19" s="121"/>
      <c r="D19" s="120"/>
      <c r="E19" s="120"/>
      <c r="F19" s="120"/>
      <c r="G19" s="120"/>
    </row>
    <row r="20" ht="17.25" customHeight="1">
      <c r="A20" s="118"/>
      <c r="B20" s="119">
        <v>1</v>
      </c>
      <c r="C20" s="121"/>
      <c r="D20" s="120"/>
      <c r="E20" s="120"/>
      <c r="F20" s="120"/>
      <c r="G20" s="122">
        <v>1</v>
      </c>
    </row>
    <row r="21" ht="17.25" customHeight="1">
      <c r="A21" s="115" t="s">
        <v>1079</v>
      </c>
      <c r="B21" s="116" t="s">
        <v>28</v>
      </c>
      <c r="C21" s="116"/>
      <c r="D21" s="116"/>
      <c r="E21" s="116"/>
      <c r="F21" s="116"/>
      <c r="G21" s="117"/>
    </row>
    <row r="22" ht="17.25" customHeight="1">
      <c r="A22" s="118"/>
      <c r="B22" s="119" t="s">
        <v>1077</v>
      </c>
      <c r="C22" s="119"/>
      <c r="D22" s="118"/>
      <c r="E22" s="120"/>
      <c r="F22" s="120"/>
      <c r="G22" s="120" t="s">
        <v>1078</v>
      </c>
    </row>
    <row r="23" ht="17.25" customHeight="1">
      <c r="A23" s="118"/>
      <c r="B23" s="119"/>
      <c r="C23" s="121"/>
      <c r="D23" s="120"/>
      <c r="E23" s="120"/>
      <c r="F23" s="120"/>
      <c r="G23" s="120"/>
    </row>
    <row r="24" ht="17.25" customHeight="1">
      <c r="A24" s="118"/>
      <c r="B24" s="119">
        <v>1</v>
      </c>
      <c r="C24" s="121"/>
      <c r="D24" s="120"/>
      <c r="E24" s="120"/>
      <c r="F24" s="120"/>
      <c r="G24" s="122">
        <v>1</v>
      </c>
    </row>
    <row r="25" ht="25.5" customHeight="1">
      <c r="A25" s="115" t="s">
        <v>1080</v>
      </c>
      <c r="B25" s="116" t="s">
        <v>30</v>
      </c>
      <c r="C25" s="116"/>
      <c r="D25" s="116"/>
      <c r="E25" s="116"/>
      <c r="F25" s="116"/>
      <c r="G25" s="117"/>
    </row>
    <row r="26" ht="17.25" customHeight="1">
      <c r="A26" s="118"/>
      <c r="B26" s="119" t="s">
        <v>1081</v>
      </c>
      <c r="C26" s="119"/>
      <c r="D26" s="118"/>
      <c r="E26" s="120"/>
      <c r="F26" s="120"/>
      <c r="G26" s="120" t="s">
        <v>1082</v>
      </c>
    </row>
    <row r="27" ht="17.25" customHeight="1">
      <c r="A27" s="118"/>
      <c r="B27" s="119"/>
      <c r="C27" s="121"/>
      <c r="D27" s="120"/>
      <c r="E27" s="120"/>
      <c r="F27" s="120"/>
      <c r="G27" s="120"/>
    </row>
    <row r="28" ht="17.25" customHeight="1">
      <c r="A28" s="118"/>
      <c r="B28" s="119">
        <v>1</v>
      </c>
      <c r="C28" s="121"/>
      <c r="D28" s="120"/>
      <c r="E28" s="120"/>
      <c r="F28" s="120"/>
      <c r="G28" s="122">
        <v>1</v>
      </c>
    </row>
    <row r="29" s="127" customFormat="1" ht="17.25" customHeight="1">
      <c r="A29" s="115" t="s">
        <v>1083</v>
      </c>
      <c r="B29" s="116" t="s">
        <v>34</v>
      </c>
      <c r="C29" s="116"/>
      <c r="D29" s="116"/>
      <c r="E29" s="116"/>
      <c r="F29" s="116"/>
      <c r="G29" s="117"/>
    </row>
    <row r="30" s="127" customFormat="1" ht="17.25" customHeight="1">
      <c r="A30" s="118"/>
      <c r="B30" s="119" t="s">
        <v>1081</v>
      </c>
      <c r="C30" s="119"/>
      <c r="D30" s="118"/>
      <c r="E30" s="120"/>
      <c r="F30" s="120"/>
      <c r="G30" s="120" t="s">
        <v>1082</v>
      </c>
    </row>
    <row r="31" s="127" customFormat="1" ht="17.25" customHeight="1">
      <c r="A31" s="118"/>
      <c r="B31" s="119"/>
      <c r="C31" s="121"/>
      <c r="D31" s="120"/>
      <c r="E31" s="120"/>
      <c r="F31" s="120"/>
      <c r="G31" s="120"/>
    </row>
    <row r="32" ht="17.25" customHeight="1">
      <c r="A32" s="118"/>
      <c r="B32" s="119">
        <v>1</v>
      </c>
      <c r="C32" s="121"/>
      <c r="D32" s="120"/>
      <c r="E32" s="120"/>
      <c r="F32" s="120"/>
      <c r="G32" s="122">
        <v>1</v>
      </c>
    </row>
    <row r="33" s="127" customFormat="1" ht="17.25" customHeight="1">
      <c r="A33" s="115" t="s">
        <v>1084</v>
      </c>
      <c r="B33" s="116" t="s">
        <v>37</v>
      </c>
      <c r="C33" s="116"/>
      <c r="D33" s="116"/>
      <c r="E33" s="116"/>
      <c r="F33" s="116"/>
      <c r="G33" s="117"/>
    </row>
    <row r="34" s="127" customFormat="1" ht="17.25" customHeight="1">
      <c r="A34" s="118"/>
      <c r="B34" s="119" t="s">
        <v>1081</v>
      </c>
      <c r="C34" s="119"/>
      <c r="D34" s="118"/>
      <c r="E34" s="120"/>
      <c r="F34" s="120"/>
      <c r="G34" s="120" t="s">
        <v>1082</v>
      </c>
    </row>
    <row r="35" s="127" customFormat="1" ht="17.25" customHeight="1">
      <c r="A35" s="118"/>
      <c r="B35" s="119"/>
      <c r="C35" s="121"/>
      <c r="D35" s="120"/>
      <c r="E35" s="120"/>
      <c r="F35" s="120"/>
      <c r="G35" s="120"/>
    </row>
    <row r="36" s="127" customFormat="1" ht="17.25" customHeight="1">
      <c r="A36" s="118"/>
      <c r="B36" s="119">
        <v>1</v>
      </c>
      <c r="C36" s="121"/>
      <c r="D36" s="120"/>
      <c r="E36" s="120"/>
      <c r="F36" s="120"/>
      <c r="G36" s="122">
        <v>1</v>
      </c>
    </row>
    <row r="37" ht="17.25" customHeight="1">
      <c r="A37" s="115" t="s">
        <v>1085</v>
      </c>
      <c r="B37" s="116" t="s">
        <v>39</v>
      </c>
      <c r="C37" s="116"/>
      <c r="D37" s="116"/>
      <c r="E37" s="116"/>
      <c r="F37" s="116"/>
      <c r="G37" s="117"/>
    </row>
    <row r="38" ht="17.25" customHeight="1">
      <c r="A38" s="118"/>
      <c r="B38" s="119" t="s">
        <v>1077</v>
      </c>
      <c r="C38" s="119"/>
      <c r="D38" s="118"/>
      <c r="E38" s="120"/>
      <c r="F38" s="120"/>
      <c r="G38" s="120" t="s">
        <v>1086</v>
      </c>
    </row>
    <row r="39" s="127" customFormat="1" ht="17.25" customHeight="1">
      <c r="A39" s="118"/>
      <c r="B39" s="119"/>
      <c r="C39" s="121"/>
      <c r="D39" s="120"/>
      <c r="E39" s="120"/>
      <c r="F39" s="120"/>
      <c r="G39" s="120"/>
    </row>
    <row r="40" s="127" customFormat="1" ht="17.25" customHeight="1">
      <c r="A40" s="118"/>
      <c r="B40" s="129">
        <f>ROUND('BM 01'!L6/('BM 01'!J6-'BM 01'!J15),2)</f>
        <v>2.e-002</v>
      </c>
      <c r="C40" s="121"/>
      <c r="D40" s="120"/>
      <c r="E40" s="120"/>
      <c r="F40" s="120"/>
      <c r="G40" s="122">
        <f>B40</f>
        <v>2.e-002</v>
      </c>
    </row>
    <row r="41" s="127" customFormat="1" ht="17.25" customHeight="1">
      <c r="A41" s="115" t="s">
        <v>1087</v>
      </c>
      <c r="B41" s="116" t="s">
        <v>42</v>
      </c>
      <c r="C41" s="116"/>
      <c r="D41" s="116"/>
      <c r="E41" s="116"/>
      <c r="F41" s="116"/>
      <c r="G41" s="117"/>
    </row>
    <row r="42" ht="17.25" customHeight="1">
      <c r="A42" s="118"/>
      <c r="B42" s="119"/>
      <c r="C42" s="119" t="s">
        <v>1068</v>
      </c>
      <c r="D42" s="118"/>
      <c r="E42" s="120"/>
      <c r="F42" s="120"/>
      <c r="G42" s="120" t="s">
        <v>1088</v>
      </c>
      <c r="O42" s="127"/>
      <c r="P42" s="127"/>
      <c r="Q42" s="127"/>
      <c r="R42" s="127"/>
    </row>
    <row r="43" s="127" customFormat="1" ht="17.25" customHeight="1">
      <c r="A43" s="118"/>
      <c r="B43" s="119"/>
      <c r="C43" s="121"/>
      <c r="D43" s="120"/>
      <c r="E43" s="120"/>
      <c r="F43" s="120"/>
      <c r="G43" s="120"/>
    </row>
    <row r="44" s="127" customFormat="1" ht="17.25" customHeight="1">
      <c r="A44" s="118"/>
      <c r="B44" s="119"/>
      <c r="C44" s="121">
        <f>(29.89+43.36)*2</f>
        <v>146.5</v>
      </c>
      <c r="D44" s="120"/>
      <c r="E44" s="120"/>
      <c r="F44" s="120"/>
      <c r="G44" s="122">
        <f>C44</f>
        <v>146.5</v>
      </c>
    </row>
    <row r="45" s="127" customFormat="1" ht="17.25" customHeight="1">
      <c r="A45" s="118"/>
      <c r="B45" s="119"/>
      <c r="C45" s="121"/>
      <c r="D45" s="120"/>
      <c r="E45" s="120"/>
      <c r="F45" s="120"/>
      <c r="G45" s="120"/>
    </row>
    <row r="46" s="127" customFormat="1" ht="17.25" customHeight="1">
      <c r="A46" s="118" t="s">
        <v>1071</v>
      </c>
      <c r="B46" s="123" t="s">
        <v>1072</v>
      </c>
      <c r="C46" s="124"/>
      <c r="D46" s="124"/>
      <c r="E46" s="124"/>
      <c r="F46" s="124"/>
      <c r="G46" s="125"/>
    </row>
    <row r="47" ht="17.25" customHeight="1">
      <c r="A47" s="118"/>
      <c r="B47" s="119"/>
      <c r="C47" s="121"/>
      <c r="D47" s="120"/>
      <c r="E47" s="120"/>
      <c r="F47" s="120"/>
      <c r="G47" s="120"/>
      <c r="O47" s="127"/>
      <c r="P47" s="127"/>
      <c r="Q47" s="127"/>
      <c r="R47" s="127"/>
    </row>
    <row r="48" s="127" customFormat="1" ht="17.25" customHeight="1">
      <c r="A48" s="112" t="s">
        <v>1089</v>
      </c>
      <c r="B48" s="113" t="s">
        <v>45</v>
      </c>
      <c r="C48" s="113"/>
      <c r="D48" s="113"/>
      <c r="E48" s="113"/>
      <c r="F48" s="113"/>
      <c r="G48" s="114"/>
    </row>
    <row r="49" s="127" customFormat="1" ht="17.25" customHeight="1">
      <c r="A49" s="115" t="s">
        <v>1090</v>
      </c>
      <c r="B49" s="116" t="s">
        <v>47</v>
      </c>
      <c r="C49" s="116"/>
      <c r="D49" s="116"/>
      <c r="E49" s="116"/>
      <c r="F49" s="116"/>
      <c r="G49" s="117"/>
    </row>
    <row r="50" s="127" customFormat="1" ht="17.25" customHeight="1">
      <c r="A50" s="130" t="s">
        <v>1091</v>
      </c>
      <c r="B50" s="131" t="s">
        <v>49</v>
      </c>
      <c r="C50" s="131"/>
      <c r="D50" s="131"/>
      <c r="E50" s="131"/>
      <c r="F50" s="131"/>
      <c r="G50" s="132"/>
    </row>
    <row r="51" s="127" customFormat="1" ht="17.25" customHeight="1">
      <c r="A51" s="130" t="s">
        <v>1092</v>
      </c>
      <c r="B51" s="133"/>
      <c r="C51" s="133"/>
      <c r="D51" s="133"/>
      <c r="E51" s="133"/>
      <c r="F51" s="133"/>
      <c r="G51" s="134"/>
    </row>
    <row r="52" s="127" customFormat="1" ht="17.25" customHeight="1">
      <c r="A52" s="118"/>
      <c r="B52" s="119" t="s">
        <v>1067</v>
      </c>
      <c r="C52" s="119" t="s">
        <v>1068</v>
      </c>
      <c r="D52" s="118" t="s">
        <v>1069</v>
      </c>
      <c r="E52" s="120" t="s">
        <v>1093</v>
      </c>
      <c r="F52" s="120"/>
      <c r="G52" s="120" t="s">
        <v>1094</v>
      </c>
    </row>
    <row r="53" s="127" customFormat="1" ht="14.25">
      <c r="A53" s="118"/>
      <c r="B53" s="119"/>
      <c r="C53" s="121"/>
      <c r="D53" s="120"/>
      <c r="E53" s="120"/>
      <c r="F53" s="120"/>
      <c r="G53" s="120"/>
    </row>
    <row r="54" s="127" customFormat="1" ht="14.25">
      <c r="A54" s="118"/>
      <c r="B54" s="119">
        <v>4</v>
      </c>
      <c r="C54" s="121">
        <v>1</v>
      </c>
      <c r="D54" s="120">
        <v>0.75</v>
      </c>
      <c r="E54" s="120">
        <v>1.5</v>
      </c>
      <c r="F54" s="135"/>
      <c r="G54" s="120">
        <f t="shared" ref="G54:G72" si="149">B54*(C54+0.4)*(D54+0.4)*E54</f>
        <v>9.6600000000000001</v>
      </c>
    </row>
    <row r="55" s="127" customFormat="1" ht="14.25">
      <c r="A55" s="118"/>
      <c r="B55" s="119">
        <v>4</v>
      </c>
      <c r="C55" s="121">
        <v>1.05</v>
      </c>
      <c r="D55" s="120">
        <v>0.80000000000000004</v>
      </c>
      <c r="E55" s="120">
        <v>1.5</v>
      </c>
      <c r="F55" s="135"/>
      <c r="G55" s="120">
        <f t="shared" si="149"/>
        <v>10.440000000000003</v>
      </c>
    </row>
    <row r="56" s="127" customFormat="1" ht="14.25">
      <c r="A56" s="118"/>
      <c r="B56" s="119">
        <v>3</v>
      </c>
      <c r="C56" s="121">
        <v>1.1000000000000001</v>
      </c>
      <c r="D56" s="120">
        <v>0.75</v>
      </c>
      <c r="E56" s="120">
        <v>1.5</v>
      </c>
      <c r="F56" s="135"/>
      <c r="G56" s="120">
        <f t="shared" si="149"/>
        <v>7.7624999999999993</v>
      </c>
    </row>
    <row r="57" s="127" customFormat="1" ht="14.25">
      <c r="A57" s="118"/>
      <c r="B57" s="119">
        <v>1</v>
      </c>
      <c r="C57" s="121">
        <v>1.05</v>
      </c>
      <c r="D57" s="120">
        <v>0.84999999999999998</v>
      </c>
      <c r="E57" s="120">
        <v>1.5</v>
      </c>
      <c r="F57" s="135"/>
      <c r="G57" s="120">
        <f t="shared" si="149"/>
        <v>2.7187500000000004</v>
      </c>
    </row>
    <row r="58" s="127" customFormat="1" ht="14.25">
      <c r="A58" s="118"/>
      <c r="B58" s="119">
        <v>1</v>
      </c>
      <c r="C58" s="121">
        <v>0.84999999999999998</v>
      </c>
      <c r="D58" s="120">
        <v>1.2</v>
      </c>
      <c r="E58" s="120">
        <v>1.5</v>
      </c>
      <c r="F58" s="135"/>
      <c r="G58" s="120">
        <f t="shared" si="149"/>
        <v>3</v>
      </c>
    </row>
    <row r="59" s="127" customFormat="1" ht="14.25">
      <c r="A59" s="118"/>
      <c r="B59" s="119">
        <v>2</v>
      </c>
      <c r="C59" s="121">
        <v>1.1499999999999999</v>
      </c>
      <c r="D59" s="120">
        <v>0.90000000000000002</v>
      </c>
      <c r="E59" s="120">
        <v>1.5</v>
      </c>
      <c r="F59" s="135"/>
      <c r="G59" s="120">
        <f t="shared" si="149"/>
        <v>6.044999999999999</v>
      </c>
    </row>
    <row r="60" s="127" customFormat="1" ht="14.25">
      <c r="A60" s="118"/>
      <c r="B60" s="119">
        <v>2</v>
      </c>
      <c r="C60" s="121">
        <v>1.25</v>
      </c>
      <c r="D60" s="120">
        <v>0.90000000000000002</v>
      </c>
      <c r="E60" s="120">
        <v>1.5</v>
      </c>
      <c r="F60" s="135"/>
      <c r="G60" s="120">
        <f t="shared" si="149"/>
        <v>6.4350000000000005</v>
      </c>
    </row>
    <row r="61" s="127" customFormat="1" ht="14.25">
      <c r="A61" s="118"/>
      <c r="B61" s="119">
        <v>1</v>
      </c>
      <c r="C61" s="121">
        <v>1.25</v>
      </c>
      <c r="D61" s="120">
        <v>1.05</v>
      </c>
      <c r="E61" s="120">
        <v>1.5</v>
      </c>
      <c r="F61" s="135"/>
      <c r="G61" s="120">
        <f t="shared" si="149"/>
        <v>3.5887500000000001</v>
      </c>
    </row>
    <row r="62" s="127" customFormat="1" ht="14.25">
      <c r="A62" s="118"/>
      <c r="B62" s="119">
        <v>6</v>
      </c>
      <c r="C62" s="121">
        <v>0.75</v>
      </c>
      <c r="D62" s="120">
        <v>0.55000000000000004</v>
      </c>
      <c r="E62" s="120">
        <v>1.5</v>
      </c>
      <c r="F62" s="135"/>
      <c r="G62" s="120">
        <f t="shared" si="149"/>
        <v>9.8324999999999996</v>
      </c>
    </row>
    <row r="63" s="127" customFormat="1" ht="14.25">
      <c r="A63" s="118"/>
      <c r="B63" s="119">
        <v>10</v>
      </c>
      <c r="C63" s="121">
        <v>0.65000000000000002</v>
      </c>
      <c r="D63" s="120">
        <v>0.65000000000000002</v>
      </c>
      <c r="E63" s="120">
        <v>1.5</v>
      </c>
      <c r="F63" s="135"/>
      <c r="G63" s="120">
        <f t="shared" si="149"/>
        <v>16.537500000000001</v>
      </c>
    </row>
    <row r="64" s="127" customFormat="1" ht="14.25">
      <c r="A64" s="118"/>
      <c r="B64" s="119">
        <v>2</v>
      </c>
      <c r="C64" s="121">
        <v>0.80000000000000004</v>
      </c>
      <c r="D64" s="120">
        <v>0.55000000000000004</v>
      </c>
      <c r="E64" s="120">
        <v>1.5</v>
      </c>
      <c r="F64" s="135"/>
      <c r="G64" s="120">
        <f t="shared" si="149"/>
        <v>3.4200000000000008</v>
      </c>
    </row>
    <row r="65" s="127" customFormat="1" ht="16.5">
      <c r="A65" s="118"/>
      <c r="B65" s="119">
        <v>4</v>
      </c>
      <c r="C65" s="121">
        <v>0.80000000000000004</v>
      </c>
      <c r="D65" s="120">
        <v>0.55000000000000004</v>
      </c>
      <c r="E65" s="120">
        <v>1.5</v>
      </c>
      <c r="F65" s="135"/>
      <c r="G65" s="120">
        <f t="shared" si="149"/>
        <v>6.8400000000000016</v>
      </c>
    </row>
    <row r="66" s="127" customFormat="1" ht="16.5">
      <c r="A66" s="118"/>
      <c r="B66" s="119">
        <v>4</v>
      </c>
      <c r="C66" s="121">
        <v>0.75</v>
      </c>
      <c r="D66" s="120">
        <v>0.69999999999999996</v>
      </c>
      <c r="E66" s="120">
        <v>1.5</v>
      </c>
      <c r="F66" s="135"/>
      <c r="G66" s="120">
        <f t="shared" si="149"/>
        <v>7.5899999999999999</v>
      </c>
    </row>
    <row r="67" s="127" customFormat="1" ht="16.5">
      <c r="A67" s="118"/>
      <c r="B67" s="119">
        <v>2</v>
      </c>
      <c r="C67" s="121">
        <v>0.80000000000000004</v>
      </c>
      <c r="D67" s="120">
        <v>0.55000000000000004</v>
      </c>
      <c r="E67" s="120">
        <v>1.5</v>
      </c>
      <c r="F67" s="135"/>
      <c r="G67" s="120">
        <f t="shared" si="149"/>
        <v>3.4200000000000008</v>
      </c>
    </row>
    <row r="68" s="127" customFormat="1" ht="16.5">
      <c r="A68" s="118"/>
      <c r="B68" s="119">
        <v>1</v>
      </c>
      <c r="C68" s="121">
        <v>0.75</v>
      </c>
      <c r="D68" s="120">
        <v>0.75</v>
      </c>
      <c r="E68" s="120">
        <v>1.5</v>
      </c>
      <c r="F68" s="120"/>
      <c r="G68" s="120">
        <f t="shared" si="149"/>
        <v>1.9837499999999997</v>
      </c>
    </row>
    <row r="69" s="127" customFormat="1" ht="17.25" customHeight="1">
      <c r="A69" s="118"/>
      <c r="B69" s="119">
        <v>18</v>
      </c>
      <c r="C69" s="121">
        <v>0.94999999999999996</v>
      </c>
      <c r="D69" s="120">
        <v>0.59999999999999998</v>
      </c>
      <c r="E69" s="120">
        <v>1.5</v>
      </c>
      <c r="F69" s="136"/>
      <c r="G69" s="120">
        <f t="shared" si="149"/>
        <v>36.450000000000003</v>
      </c>
    </row>
    <row r="70" s="127" customFormat="1" ht="16.5">
      <c r="A70" s="118"/>
      <c r="B70" s="119">
        <v>6</v>
      </c>
      <c r="C70" s="121">
        <v>0.84999999999999998</v>
      </c>
      <c r="D70" s="120">
        <v>0.69999999999999996</v>
      </c>
      <c r="E70" s="120">
        <v>1.5</v>
      </c>
      <c r="F70" s="120"/>
      <c r="G70" s="120">
        <f t="shared" si="149"/>
        <v>12.375</v>
      </c>
    </row>
    <row r="71" s="127" customFormat="1" ht="16.5">
      <c r="A71" s="118"/>
      <c r="B71" s="119">
        <v>1</v>
      </c>
      <c r="C71" s="121">
        <v>1</v>
      </c>
      <c r="D71" s="120">
        <v>0.65000000000000002</v>
      </c>
      <c r="E71" s="120">
        <v>1.5</v>
      </c>
      <c r="F71" s="120"/>
      <c r="G71" s="120">
        <f t="shared" si="149"/>
        <v>2.2050000000000001</v>
      </c>
    </row>
    <row r="72" s="127" customFormat="1" ht="16.5">
      <c r="A72" s="118"/>
      <c r="B72" s="119">
        <v>6</v>
      </c>
      <c r="C72" s="121">
        <v>0.94999999999999996</v>
      </c>
      <c r="D72" s="120">
        <v>0.69999999999999996</v>
      </c>
      <c r="E72" s="120">
        <v>1.5</v>
      </c>
      <c r="F72" s="120"/>
      <c r="G72" s="120">
        <f t="shared" si="149"/>
        <v>13.365000000000002</v>
      </c>
    </row>
    <row r="73" s="127" customFormat="1" ht="16.5">
      <c r="A73" s="118"/>
      <c r="B73" s="119"/>
      <c r="C73" s="121"/>
      <c r="D73" s="120"/>
      <c r="E73" s="120"/>
      <c r="F73" s="120"/>
      <c r="G73" s="120">
        <f>SUM(G54:G72)</f>
        <v>163.66875000000005</v>
      </c>
    </row>
    <row r="74" s="127" customFormat="1" ht="16.5">
      <c r="A74" s="118"/>
      <c r="B74" s="119"/>
      <c r="C74" s="121"/>
      <c r="D74" s="120"/>
      <c r="E74" s="120"/>
      <c r="F74" s="120"/>
      <c r="G74" s="120"/>
    </row>
    <row r="75" s="127" customFormat="1">
      <c r="A75" s="130" t="s">
        <v>1095</v>
      </c>
      <c r="B75" s="133"/>
      <c r="C75" s="133"/>
      <c r="D75" s="133"/>
      <c r="E75" s="133"/>
      <c r="F75" s="133"/>
      <c r="G75" s="134"/>
    </row>
    <row r="76" s="127" customFormat="1" ht="16.5">
      <c r="A76" s="118"/>
      <c r="B76" s="119"/>
      <c r="C76" s="121"/>
      <c r="D76" s="120"/>
      <c r="E76" s="120"/>
      <c r="F76" s="120"/>
      <c r="G76" s="120" t="s">
        <v>1094</v>
      </c>
    </row>
    <row r="77" s="127" customFormat="1" ht="16.5">
      <c r="A77" s="118"/>
      <c r="B77" s="119"/>
      <c r="C77" s="121"/>
      <c r="D77" s="120"/>
      <c r="E77" s="120"/>
      <c r="F77" s="120"/>
      <c r="G77" s="120"/>
    </row>
    <row r="78" s="127" customFormat="1" ht="17.25" customHeight="1">
      <c r="A78" s="118"/>
      <c r="B78" s="119">
        <v>1</v>
      </c>
      <c r="C78" s="121">
        <v>425.18000000000001</v>
      </c>
      <c r="D78" s="120">
        <v>0.14999999999999999</v>
      </c>
      <c r="E78" s="120">
        <v>0.40000000000000002</v>
      </c>
      <c r="F78" s="120"/>
      <c r="G78" s="120">
        <f>B78*(C78)*(D78+0.4)*(E78+0.1)</f>
        <v>116.92450000000001</v>
      </c>
    </row>
    <row r="79" s="127" customFormat="1" ht="17.25" customHeight="1">
      <c r="A79" s="118"/>
      <c r="B79" s="119"/>
      <c r="C79" s="121"/>
      <c r="D79" s="120"/>
      <c r="E79" s="120"/>
      <c r="F79" s="120"/>
      <c r="G79" s="120"/>
    </row>
    <row r="80" s="127" customFormat="1" ht="16.5">
      <c r="A80" s="137" t="s">
        <v>1096</v>
      </c>
      <c r="B80" s="138"/>
      <c r="C80" s="138"/>
      <c r="D80" s="138"/>
      <c r="E80" s="138"/>
      <c r="F80" s="139"/>
      <c r="G80" s="122">
        <f>G73+G78</f>
        <v>280.59325000000007</v>
      </c>
    </row>
    <row r="81" s="127" customFormat="1" ht="16.5">
      <c r="A81" s="137"/>
      <c r="B81" s="138"/>
      <c r="C81" s="138"/>
      <c r="D81" s="138"/>
      <c r="E81" s="138"/>
      <c r="F81" s="138"/>
      <c r="G81" s="140"/>
    </row>
    <row r="82" s="127" customFormat="1" ht="17.25" customHeight="1">
      <c r="A82" s="118" t="s">
        <v>1071</v>
      </c>
      <c r="B82" s="123" t="s">
        <v>1072</v>
      </c>
      <c r="C82" s="124"/>
      <c r="D82" s="124"/>
      <c r="E82" s="124"/>
      <c r="F82" s="124"/>
      <c r="G82" s="125"/>
    </row>
    <row r="83" s="127" customFormat="1" ht="17.25" customHeight="1">
      <c r="A83" s="118"/>
      <c r="B83" s="119"/>
      <c r="C83" s="121"/>
      <c r="D83" s="120"/>
      <c r="E83" s="120"/>
      <c r="F83" s="120"/>
      <c r="G83" s="120"/>
    </row>
    <row r="84" s="127" customFormat="1" ht="17.25" customHeight="1">
      <c r="A84" s="130" t="s">
        <v>1097</v>
      </c>
      <c r="B84" s="131" t="s">
        <v>53</v>
      </c>
      <c r="C84" s="131"/>
      <c r="D84" s="131"/>
      <c r="E84" s="131"/>
      <c r="F84" s="131"/>
      <c r="G84" s="132"/>
    </row>
    <row r="85" s="127" customFormat="1" ht="17.25" customHeight="1">
      <c r="A85" s="130" t="s">
        <v>1092</v>
      </c>
      <c r="B85" s="133"/>
      <c r="C85" s="133"/>
      <c r="D85" s="133"/>
      <c r="E85" s="133"/>
      <c r="F85" s="133"/>
      <c r="G85" s="134"/>
    </row>
    <row r="86" ht="17.25" customHeight="1">
      <c r="A86" s="118"/>
      <c r="B86" s="119" t="s">
        <v>1067</v>
      </c>
      <c r="C86" s="119" t="s">
        <v>1068</v>
      </c>
      <c r="D86" s="118" t="s">
        <v>1069</v>
      </c>
      <c r="E86" s="120"/>
      <c r="F86" s="120"/>
      <c r="G86" s="120" t="s">
        <v>1098</v>
      </c>
    </row>
    <row r="87" ht="17.25" customHeight="1">
      <c r="A87" s="118"/>
      <c r="B87" s="119"/>
      <c r="C87" s="121"/>
      <c r="D87" s="120"/>
      <c r="E87" s="120"/>
      <c r="F87" s="120"/>
      <c r="G87" s="120"/>
    </row>
    <row r="88" ht="17.25" customHeight="1">
      <c r="A88" s="118"/>
      <c r="B88" s="119">
        <v>4</v>
      </c>
      <c r="C88" s="121">
        <v>1</v>
      </c>
      <c r="D88" s="120">
        <v>0.75</v>
      </c>
      <c r="E88" s="120"/>
      <c r="F88" s="135"/>
      <c r="G88" s="120">
        <f t="shared" ref="G88:G106" si="150">B88*(C88+0.4)*(D88+0.4)</f>
        <v>6.4399999999999995</v>
      </c>
    </row>
    <row r="89" s="127" customFormat="1" ht="17.25" customHeight="1">
      <c r="A89" s="118"/>
      <c r="B89" s="119">
        <v>4</v>
      </c>
      <c r="C89" s="121">
        <v>1.05</v>
      </c>
      <c r="D89" s="120">
        <v>0.80000000000000004</v>
      </c>
      <c r="E89" s="120"/>
      <c r="F89" s="135"/>
      <c r="G89" s="120">
        <f t="shared" si="150"/>
        <v>6.9600000000000017</v>
      </c>
    </row>
    <row r="90" s="127" customFormat="1" ht="17.25" customHeight="1">
      <c r="A90" s="118"/>
      <c r="B90" s="119">
        <v>3</v>
      </c>
      <c r="C90" s="121">
        <v>1.1000000000000001</v>
      </c>
      <c r="D90" s="120">
        <v>0.75</v>
      </c>
      <c r="E90" s="120"/>
      <c r="F90" s="135"/>
      <c r="G90" s="120">
        <f t="shared" si="150"/>
        <v>5.1749999999999998</v>
      </c>
    </row>
    <row r="91" s="127" customFormat="1" ht="26.25" customHeight="1">
      <c r="A91" s="118"/>
      <c r="B91" s="119">
        <v>1</v>
      </c>
      <c r="C91" s="121">
        <v>1.05</v>
      </c>
      <c r="D91" s="120">
        <v>0.84999999999999998</v>
      </c>
      <c r="E91" s="120"/>
      <c r="F91" s="135"/>
      <c r="G91" s="120">
        <f t="shared" si="150"/>
        <v>1.8125000000000002</v>
      </c>
    </row>
    <row r="92" s="127" customFormat="1" ht="17.25" customHeight="1">
      <c r="A92" s="118"/>
      <c r="B92" s="119">
        <v>1</v>
      </c>
      <c r="C92" s="121">
        <v>0.84999999999999998</v>
      </c>
      <c r="D92" s="120">
        <v>1.2</v>
      </c>
      <c r="E92" s="120"/>
      <c r="F92" s="135"/>
      <c r="G92" s="120">
        <f t="shared" si="150"/>
        <v>2</v>
      </c>
    </row>
    <row r="93" s="127" customFormat="1" ht="17.25" customHeight="1">
      <c r="A93" s="118"/>
      <c r="B93" s="119">
        <v>2</v>
      </c>
      <c r="C93" s="121">
        <v>1.1499999999999999</v>
      </c>
      <c r="D93" s="120">
        <v>0.90000000000000002</v>
      </c>
      <c r="E93" s="120"/>
      <c r="F93" s="135"/>
      <c r="G93" s="120">
        <f t="shared" si="150"/>
        <v>4.0299999999999994</v>
      </c>
    </row>
    <row r="94" ht="17.25" customHeight="1">
      <c r="A94" s="118"/>
      <c r="B94" s="119">
        <v>2</v>
      </c>
      <c r="C94" s="121">
        <v>1.25</v>
      </c>
      <c r="D94" s="120">
        <v>0.90000000000000002</v>
      </c>
      <c r="E94" s="120"/>
      <c r="F94" s="135"/>
      <c r="G94" s="120">
        <f t="shared" si="150"/>
        <v>4.29</v>
      </c>
    </row>
    <row r="95" s="127" customFormat="1" ht="17.25" customHeight="1">
      <c r="A95" s="118"/>
      <c r="B95" s="119">
        <v>1</v>
      </c>
      <c r="C95" s="121">
        <v>1.25</v>
      </c>
      <c r="D95" s="120">
        <v>1.05</v>
      </c>
      <c r="E95" s="120"/>
      <c r="F95" s="135"/>
      <c r="G95" s="120">
        <f t="shared" si="150"/>
        <v>2.3925000000000001</v>
      </c>
    </row>
    <row r="96" s="127" customFormat="1" ht="17.25" customHeight="1">
      <c r="A96" s="118"/>
      <c r="B96" s="119">
        <v>6</v>
      </c>
      <c r="C96" s="121">
        <v>0.75</v>
      </c>
      <c r="D96" s="120">
        <v>0.55000000000000004</v>
      </c>
      <c r="E96" s="120"/>
      <c r="F96" s="135"/>
      <c r="G96" s="120">
        <f t="shared" si="150"/>
        <v>6.5549999999999997</v>
      </c>
    </row>
    <row r="97" s="127" customFormat="1" ht="17.25" customHeight="1">
      <c r="A97" s="118"/>
      <c r="B97" s="119">
        <v>10</v>
      </c>
      <c r="C97" s="121">
        <v>0.65000000000000002</v>
      </c>
      <c r="D97" s="120">
        <v>0.65000000000000002</v>
      </c>
      <c r="E97" s="120"/>
      <c r="F97" s="135"/>
      <c r="G97" s="120">
        <f t="shared" si="150"/>
        <v>11.025</v>
      </c>
    </row>
    <row r="98" ht="17.25" customHeight="1">
      <c r="A98" s="118"/>
      <c r="B98" s="119">
        <v>2</v>
      </c>
      <c r="C98" s="121">
        <v>0.80000000000000004</v>
      </c>
      <c r="D98" s="120">
        <v>0.55000000000000004</v>
      </c>
      <c r="E98" s="120"/>
      <c r="F98" s="135"/>
      <c r="G98" s="120">
        <f t="shared" si="150"/>
        <v>2.2800000000000007</v>
      </c>
    </row>
    <row r="99" s="127" customFormat="1" ht="17.25" customHeight="1">
      <c r="A99" s="118"/>
      <c r="B99" s="119">
        <v>4</v>
      </c>
      <c r="C99" s="121">
        <v>0.80000000000000004</v>
      </c>
      <c r="D99" s="120">
        <v>0.55000000000000004</v>
      </c>
      <c r="E99" s="120"/>
      <c r="F99" s="135"/>
      <c r="G99" s="120">
        <f t="shared" si="150"/>
        <v>4.5600000000000014</v>
      </c>
    </row>
    <row r="100" s="127" customFormat="1" ht="17.25" customHeight="1">
      <c r="A100" s="118"/>
      <c r="B100" s="119">
        <v>4</v>
      </c>
      <c r="C100" s="121">
        <v>0.75</v>
      </c>
      <c r="D100" s="120">
        <v>0.69999999999999996</v>
      </c>
      <c r="E100" s="120"/>
      <c r="F100" s="135"/>
      <c r="G100" s="120">
        <f t="shared" si="150"/>
        <v>5.0599999999999996</v>
      </c>
    </row>
    <row r="101" s="127" customFormat="1" ht="17.25" customHeight="1">
      <c r="A101" s="118"/>
      <c r="B101" s="119">
        <v>2</v>
      </c>
      <c r="C101" s="121">
        <v>0.80000000000000004</v>
      </c>
      <c r="D101" s="120">
        <v>0.55000000000000004</v>
      </c>
      <c r="E101" s="120"/>
      <c r="F101" s="135"/>
      <c r="G101" s="120">
        <f t="shared" si="150"/>
        <v>2.2800000000000007</v>
      </c>
    </row>
    <row r="102" ht="17.25" customHeight="1">
      <c r="A102" s="118"/>
      <c r="B102" s="119">
        <v>1</v>
      </c>
      <c r="C102" s="121">
        <v>0.75</v>
      </c>
      <c r="D102" s="120">
        <v>0.75</v>
      </c>
      <c r="E102" s="120"/>
      <c r="F102" s="120"/>
      <c r="G102" s="120">
        <f t="shared" si="150"/>
        <v>1.3224999999999998</v>
      </c>
    </row>
    <row r="103" s="127" customFormat="1" ht="17.25" customHeight="1">
      <c r="A103" s="118"/>
      <c r="B103" s="119">
        <v>18</v>
      </c>
      <c r="C103" s="121">
        <v>0.94999999999999996</v>
      </c>
      <c r="D103" s="120">
        <v>0.59999999999999998</v>
      </c>
      <c r="E103" s="120"/>
      <c r="F103" s="136"/>
      <c r="G103" s="120">
        <f t="shared" si="150"/>
        <v>24.300000000000001</v>
      </c>
    </row>
    <row r="104" s="127" customFormat="1" ht="17.25" customHeight="1">
      <c r="A104" s="118"/>
      <c r="B104" s="119">
        <v>6</v>
      </c>
      <c r="C104" s="121">
        <v>0.84999999999999998</v>
      </c>
      <c r="D104" s="120">
        <v>0.69999999999999996</v>
      </c>
      <c r="E104" s="120"/>
      <c r="F104" s="120"/>
      <c r="G104" s="120">
        <f t="shared" si="150"/>
        <v>8.25</v>
      </c>
    </row>
    <row r="105" s="127" customFormat="1" ht="24.75" customHeight="1">
      <c r="A105" s="118"/>
      <c r="B105" s="119">
        <v>1</v>
      </c>
      <c r="C105" s="121">
        <v>1</v>
      </c>
      <c r="D105" s="120">
        <v>0.65000000000000002</v>
      </c>
      <c r="E105" s="120"/>
      <c r="F105" s="120"/>
      <c r="G105" s="120">
        <f t="shared" si="150"/>
        <v>1.47</v>
      </c>
    </row>
    <row r="106" s="127" customFormat="1" ht="17.25" customHeight="1">
      <c r="A106" s="118"/>
      <c r="B106" s="119">
        <v>6</v>
      </c>
      <c r="C106" s="121">
        <v>0.94999999999999996</v>
      </c>
      <c r="D106" s="120">
        <v>0.69999999999999996</v>
      </c>
      <c r="E106" s="120"/>
      <c r="F106" s="120"/>
      <c r="G106" s="120">
        <f t="shared" si="150"/>
        <v>8.9100000000000019</v>
      </c>
    </row>
    <row r="107" s="127" customFormat="1" ht="17.25" customHeight="1">
      <c r="A107" s="118"/>
      <c r="B107" s="119"/>
      <c r="C107" s="121"/>
      <c r="D107" s="120"/>
      <c r="E107" s="120"/>
      <c r="F107" s="120"/>
      <c r="G107" s="120">
        <f>SUM(G88:G106)</f>
        <v>109.1125</v>
      </c>
    </row>
    <row r="108" s="127" customFormat="1" ht="17.25" customHeight="1">
      <c r="A108" s="118"/>
      <c r="B108" s="119"/>
      <c r="C108" s="121"/>
      <c r="D108" s="120"/>
      <c r="E108" s="120"/>
      <c r="F108" s="120"/>
      <c r="G108" s="120"/>
    </row>
    <row r="109" ht="17.25" customHeight="1">
      <c r="A109" s="130" t="s">
        <v>1095</v>
      </c>
      <c r="B109" s="133"/>
      <c r="C109" s="133"/>
      <c r="D109" s="133"/>
      <c r="E109" s="133"/>
      <c r="F109" s="133"/>
      <c r="G109" s="134"/>
    </row>
    <row r="110" s="127" customFormat="1" ht="17.25" customHeight="1">
      <c r="A110" s="118"/>
      <c r="B110" s="119"/>
      <c r="C110" s="121"/>
      <c r="D110" s="120"/>
      <c r="E110" s="120"/>
      <c r="F110" s="120"/>
      <c r="G110" s="120" t="s">
        <v>1098</v>
      </c>
    </row>
    <row r="111" s="127" customFormat="1" ht="17.25" customHeight="1">
      <c r="A111" s="118"/>
      <c r="B111" s="119"/>
      <c r="C111" s="121"/>
      <c r="D111" s="120"/>
      <c r="E111" s="120"/>
      <c r="F111" s="120"/>
      <c r="G111" s="120"/>
    </row>
    <row r="112" s="127" customFormat="1" ht="17.25" customHeight="1">
      <c r="A112" s="118"/>
      <c r="B112" s="119">
        <v>1</v>
      </c>
      <c r="C112" s="121">
        <v>425.18000000000001</v>
      </c>
      <c r="D112" s="120">
        <v>0.14999999999999999</v>
      </c>
      <c r="E112" s="120"/>
      <c r="F112" s="120"/>
      <c r="G112" s="120">
        <f>B112*(C112)*(D112+0.4)</f>
        <v>233.84900000000002</v>
      </c>
    </row>
    <row r="113" s="127" customFormat="1" ht="17.25" customHeight="1">
      <c r="A113" s="118"/>
      <c r="B113" s="119"/>
      <c r="C113" s="121"/>
      <c r="D113" s="120"/>
      <c r="E113" s="120"/>
      <c r="F113" s="120"/>
      <c r="G113" s="120"/>
    </row>
    <row r="114" s="127" customFormat="1" ht="17.25" customHeight="1">
      <c r="A114" s="137" t="s">
        <v>1096</v>
      </c>
      <c r="B114" s="138"/>
      <c r="C114" s="138"/>
      <c r="D114" s="138"/>
      <c r="E114" s="138"/>
      <c r="F114" s="139"/>
      <c r="G114" s="122">
        <f>G107+G112</f>
        <v>342.9615</v>
      </c>
    </row>
    <row r="115" s="127" customFormat="1" ht="17.25" customHeight="1">
      <c r="A115" s="137"/>
      <c r="B115" s="138"/>
      <c r="C115" s="138"/>
      <c r="D115" s="138"/>
      <c r="E115" s="138"/>
      <c r="F115" s="138"/>
      <c r="G115" s="140"/>
    </row>
    <row r="116" ht="17.25" customHeight="1">
      <c r="A116" s="118" t="s">
        <v>1071</v>
      </c>
      <c r="B116" s="123" t="s">
        <v>1072</v>
      </c>
      <c r="C116" s="124"/>
      <c r="D116" s="124"/>
      <c r="E116" s="124"/>
      <c r="F116" s="124"/>
      <c r="G116" s="125"/>
    </row>
    <row r="117" s="127" customFormat="1" ht="17.25" customHeight="1">
      <c r="A117" s="118"/>
      <c r="B117" s="119"/>
      <c r="C117" s="121"/>
      <c r="D117" s="120"/>
      <c r="E117" s="120"/>
      <c r="F117" s="120"/>
      <c r="G117" s="120"/>
    </row>
    <row r="118" ht="24.75" customHeight="1">
      <c r="A118" s="130" t="s">
        <v>1099</v>
      </c>
      <c r="B118" s="131" t="s">
        <v>56</v>
      </c>
      <c r="C118" s="131"/>
      <c r="D118" s="131"/>
      <c r="E118" s="131"/>
      <c r="F118" s="131"/>
      <c r="G118" s="132"/>
    </row>
    <row r="119" ht="17.25" customHeight="1">
      <c r="A119" s="118"/>
      <c r="B119" s="119" t="s">
        <v>1067</v>
      </c>
      <c r="C119" s="119" t="s">
        <v>1100</v>
      </c>
      <c r="D119" s="118" t="s">
        <v>1101</v>
      </c>
      <c r="E119" s="120"/>
      <c r="F119" s="120"/>
      <c r="G119" s="120" t="s">
        <v>1070</v>
      </c>
    </row>
    <row r="120" s="127" customFormat="1" ht="17.25" customHeight="1">
      <c r="A120" s="118"/>
      <c r="B120" s="119"/>
      <c r="C120" s="121"/>
      <c r="D120" s="120"/>
      <c r="E120" s="120"/>
      <c r="F120" s="120"/>
      <c r="G120" s="120"/>
    </row>
    <row r="121" s="127" customFormat="1" ht="17.25" customHeight="1">
      <c r="A121" s="118"/>
      <c r="B121" s="119" t="s">
        <v>1102</v>
      </c>
      <c r="C121" s="121">
        <f>(31.89*45.36)*1</f>
        <v>1446.5304000000001</v>
      </c>
      <c r="D121" s="120">
        <v>1.3</v>
      </c>
      <c r="E121" s="120"/>
      <c r="F121" s="120"/>
      <c r="G121" s="122">
        <f>(C121*D121)-E121</f>
        <v>1880.4895200000001</v>
      </c>
    </row>
    <row r="122" s="127" customFormat="1" ht="17.25" customHeight="1">
      <c r="A122" s="118"/>
      <c r="B122" s="123"/>
      <c r="C122" s="141"/>
      <c r="D122" s="142"/>
      <c r="E122" s="142"/>
      <c r="F122" s="142"/>
      <c r="G122" s="140"/>
    </row>
    <row r="123" ht="17.25" customHeight="1">
      <c r="A123" s="118" t="s">
        <v>1071</v>
      </c>
      <c r="B123" s="123" t="s">
        <v>1072</v>
      </c>
      <c r="C123" s="124"/>
      <c r="D123" s="124"/>
      <c r="E123" s="124"/>
      <c r="F123" s="124"/>
      <c r="G123" s="125"/>
    </row>
    <row r="124" ht="36" customHeight="1">
      <c r="A124" s="118" t="s">
        <v>1103</v>
      </c>
      <c r="B124" s="143" t="s">
        <v>1104</v>
      </c>
      <c r="C124" s="144"/>
      <c r="D124" s="144"/>
      <c r="E124" s="144"/>
      <c r="F124" s="144"/>
      <c r="G124" s="145"/>
    </row>
    <row r="125" ht="17.25" customHeight="1">
      <c r="A125" s="130" t="s">
        <v>1105</v>
      </c>
      <c r="B125" s="131" t="s">
        <v>59</v>
      </c>
      <c r="C125" s="131"/>
      <c r="D125" s="131"/>
      <c r="E125" s="131"/>
      <c r="F125" s="131"/>
      <c r="G125" s="132"/>
    </row>
    <row r="126" ht="17.25" customHeight="1">
      <c r="A126" s="118"/>
      <c r="B126" s="119" t="s">
        <v>1067</v>
      </c>
      <c r="C126" s="119" t="s">
        <v>1068</v>
      </c>
      <c r="D126" s="118" t="s">
        <v>1069</v>
      </c>
      <c r="E126" s="120"/>
      <c r="F126" s="120"/>
      <c r="G126" s="120" t="s">
        <v>1070</v>
      </c>
    </row>
    <row r="127" ht="17.25" customHeight="1">
      <c r="A127" s="118"/>
      <c r="B127" s="119"/>
      <c r="C127" s="121"/>
      <c r="D127" s="120"/>
      <c r="E127" s="120"/>
      <c r="F127" s="120"/>
      <c r="G127" s="120"/>
    </row>
    <row r="128" ht="16.5">
      <c r="A128" s="118"/>
      <c r="B128" s="119">
        <v>1</v>
      </c>
      <c r="C128" s="121">
        <v>31.890000000000001</v>
      </c>
      <c r="D128" s="120">
        <v>51.020000000000003</v>
      </c>
      <c r="E128" s="120"/>
      <c r="F128" s="120"/>
      <c r="G128" s="122">
        <f>B128*C128*D128</f>
        <v>1627.0278000000001</v>
      </c>
    </row>
    <row r="129" ht="16.5">
      <c r="A129" s="118"/>
      <c r="B129" s="119"/>
      <c r="C129" s="121"/>
      <c r="D129" s="120"/>
      <c r="E129" s="120"/>
      <c r="F129" s="120"/>
      <c r="G129" s="120"/>
    </row>
    <row r="130" ht="16.5">
      <c r="A130" s="118" t="s">
        <v>1071</v>
      </c>
      <c r="B130" s="123" t="s">
        <v>1072</v>
      </c>
      <c r="C130" s="124"/>
      <c r="D130" s="124"/>
      <c r="E130" s="124"/>
      <c r="F130" s="124"/>
      <c r="G130" s="125"/>
    </row>
    <row r="131" ht="16.5">
      <c r="A131" s="118"/>
      <c r="B131" s="119"/>
      <c r="C131" s="121"/>
      <c r="D131" s="120"/>
      <c r="E131" s="120"/>
      <c r="F131" s="120"/>
      <c r="G131" s="120"/>
    </row>
    <row r="132" ht="25.5" customHeight="1">
      <c r="A132" s="130" t="s">
        <v>1106</v>
      </c>
      <c r="B132" s="131" t="s">
        <v>61</v>
      </c>
      <c r="C132" s="131"/>
      <c r="D132" s="131"/>
      <c r="E132" s="131"/>
      <c r="F132" s="131"/>
      <c r="G132" s="132"/>
    </row>
    <row r="133" ht="16.5">
      <c r="A133" s="118"/>
      <c r="B133" s="119" t="s">
        <v>1067</v>
      </c>
      <c r="C133" s="119" t="s">
        <v>1100</v>
      </c>
      <c r="D133" s="118" t="s">
        <v>1101</v>
      </c>
      <c r="E133" s="120" t="s">
        <v>1107</v>
      </c>
      <c r="F133" s="120"/>
      <c r="G133" s="120" t="s">
        <v>1070</v>
      </c>
    </row>
    <row r="134" ht="16.5">
      <c r="A134" s="118"/>
      <c r="B134" s="119"/>
      <c r="C134" s="121"/>
      <c r="D134" s="120"/>
      <c r="E134" s="120"/>
      <c r="F134" s="120"/>
      <c r="G134" s="120"/>
    </row>
    <row r="135" ht="16.5">
      <c r="A135" s="118"/>
      <c r="B135" s="119" t="s">
        <v>1092</v>
      </c>
      <c r="C135" s="121">
        <f>$G$73</f>
        <v>163.66875000000005</v>
      </c>
      <c r="D135" s="120">
        <v>1.3</v>
      </c>
      <c r="E135" s="120">
        <f t="shared" ref="E135:E136" si="151">C135*0.4</f>
        <v>65.467500000000015</v>
      </c>
      <c r="F135" s="120"/>
      <c r="G135" s="120">
        <f t="shared" ref="G135:G136" si="152">(C135*D135)-E135</f>
        <v>147.30187500000005</v>
      </c>
    </row>
    <row r="136" ht="16.5">
      <c r="A136" s="118"/>
      <c r="B136" s="119" t="s">
        <v>1095</v>
      </c>
      <c r="C136" s="121">
        <f>$G$78</f>
        <v>116.92450000000001</v>
      </c>
      <c r="D136" s="120">
        <v>1.3</v>
      </c>
      <c r="E136" s="120">
        <f t="shared" si="151"/>
        <v>46.769800000000004</v>
      </c>
      <c r="F136" s="120"/>
      <c r="G136" s="120">
        <f t="shared" si="152"/>
        <v>105.23205000000002</v>
      </c>
    </row>
    <row r="137" ht="16.5" customHeight="1">
      <c r="A137" s="118"/>
      <c r="B137" s="123"/>
      <c r="C137" s="141"/>
      <c r="D137" s="142"/>
      <c r="E137" s="142"/>
      <c r="F137" s="142"/>
      <c r="G137" s="140"/>
    </row>
    <row r="138" ht="16.5">
      <c r="A138" s="137" t="s">
        <v>1096</v>
      </c>
      <c r="B138" s="138"/>
      <c r="C138" s="138"/>
      <c r="D138" s="138"/>
      <c r="E138" s="138"/>
      <c r="F138" s="139"/>
      <c r="G138" s="122">
        <f>G135+G136</f>
        <v>252.53392500000007</v>
      </c>
    </row>
    <row r="139" ht="16.5">
      <c r="A139" s="118"/>
      <c r="B139" s="119"/>
      <c r="C139" s="121"/>
      <c r="D139" s="120"/>
      <c r="E139" s="120"/>
      <c r="F139" s="120"/>
      <c r="G139" s="120"/>
    </row>
    <row r="140" ht="16.5">
      <c r="A140" s="118" t="s">
        <v>1071</v>
      </c>
      <c r="B140" s="123" t="s">
        <v>1072</v>
      </c>
      <c r="C140" s="124"/>
      <c r="D140" s="124"/>
      <c r="E140" s="124"/>
      <c r="F140" s="124"/>
      <c r="G140" s="125"/>
    </row>
    <row r="141" ht="16.5">
      <c r="A141" s="118"/>
      <c r="B141" s="119"/>
      <c r="C141" s="121"/>
      <c r="D141" s="120"/>
      <c r="E141" s="120"/>
      <c r="F141" s="120"/>
      <c r="G141" s="120"/>
    </row>
    <row r="142">
      <c r="A142" s="115" t="s">
        <v>1108</v>
      </c>
      <c r="B142" s="116" t="s">
        <v>89</v>
      </c>
      <c r="C142" s="116"/>
      <c r="D142" s="116"/>
      <c r="E142" s="116"/>
      <c r="F142" s="116"/>
      <c r="G142" s="117"/>
    </row>
    <row r="143">
      <c r="A143" s="115" t="s">
        <v>1109</v>
      </c>
      <c r="B143" s="116" t="s">
        <v>94</v>
      </c>
      <c r="C143" s="116"/>
      <c r="D143" s="116"/>
      <c r="E143" s="116"/>
      <c r="F143" s="116"/>
      <c r="G143" s="117"/>
    </row>
    <row r="144" ht="16.5" customHeight="1">
      <c r="A144" s="112" t="s">
        <v>1110</v>
      </c>
      <c r="B144" s="113" t="s">
        <v>64</v>
      </c>
      <c r="C144" s="113"/>
      <c r="D144" s="113"/>
      <c r="E144" s="113"/>
      <c r="F144" s="113"/>
      <c r="G144" s="114"/>
    </row>
    <row r="145">
      <c r="A145" s="115" t="s">
        <v>1111</v>
      </c>
      <c r="B145" s="116" t="s">
        <v>66</v>
      </c>
      <c r="C145" s="116"/>
      <c r="D145" s="116"/>
      <c r="E145" s="116"/>
      <c r="F145" s="116"/>
      <c r="G145" s="117"/>
    </row>
    <row r="146">
      <c r="A146" s="130" t="s">
        <v>1112</v>
      </c>
      <c r="B146" s="131" t="s">
        <v>99</v>
      </c>
      <c r="C146" s="131"/>
      <c r="D146" s="131"/>
      <c r="E146" s="131"/>
      <c r="F146" s="131"/>
      <c r="G146" s="132"/>
    </row>
    <row r="147">
      <c r="A147" s="130" t="s">
        <v>1113</v>
      </c>
      <c r="B147" s="131" t="s">
        <v>101</v>
      </c>
      <c r="C147" s="131"/>
      <c r="D147" s="131"/>
      <c r="E147" s="131"/>
      <c r="F147" s="131"/>
      <c r="G147" s="132"/>
    </row>
    <row r="148">
      <c r="A148" s="130" t="s">
        <v>1114</v>
      </c>
      <c r="B148" s="131" t="s">
        <v>68</v>
      </c>
      <c r="C148" s="131"/>
      <c r="D148" s="131"/>
      <c r="E148" s="131"/>
      <c r="F148" s="131"/>
      <c r="G148" s="132"/>
    </row>
    <row r="149" ht="16.5" customHeight="1">
      <c r="A149" s="118"/>
      <c r="B149" s="123" t="s">
        <v>1115</v>
      </c>
      <c r="C149" s="125"/>
      <c r="D149" s="118"/>
      <c r="E149" s="120"/>
      <c r="F149" s="120"/>
      <c r="G149" s="120" t="s">
        <v>1116</v>
      </c>
    </row>
    <row r="150" ht="16.5">
      <c r="A150" s="118"/>
      <c r="B150" s="123"/>
      <c r="C150" s="125"/>
      <c r="D150" s="120"/>
      <c r="E150" s="120"/>
      <c r="F150" s="120"/>
      <c r="G150" s="120"/>
    </row>
    <row r="151" ht="16.5">
      <c r="A151" s="118"/>
      <c r="B151" s="123">
        <v>317.19999999999999</v>
      </c>
      <c r="C151" s="125"/>
      <c r="D151" s="120"/>
      <c r="E151" s="120"/>
      <c r="F151" s="120"/>
      <c r="G151" s="120">
        <f>B151</f>
        <v>317.19999999999999</v>
      </c>
    </row>
    <row r="152" ht="16.5">
      <c r="A152" s="118"/>
      <c r="B152" s="123"/>
      <c r="C152" s="141"/>
      <c r="D152" s="142"/>
      <c r="E152" s="142"/>
      <c r="F152" s="142"/>
      <c r="G152" s="140"/>
    </row>
    <row r="153" s="127" customFormat="1" ht="16.5" customHeight="1">
      <c r="A153" s="130" t="s">
        <v>1117</v>
      </c>
      <c r="B153" s="131" t="s">
        <v>72</v>
      </c>
      <c r="C153" s="131"/>
      <c r="D153" s="131"/>
      <c r="E153" s="131"/>
      <c r="F153" s="131"/>
      <c r="G153" s="132"/>
    </row>
    <row r="154" ht="16.5">
      <c r="A154" s="118"/>
      <c r="B154" s="123" t="s">
        <v>1115</v>
      </c>
      <c r="C154" s="125"/>
      <c r="D154" s="118"/>
      <c r="E154" s="120"/>
      <c r="F154" s="120"/>
      <c r="G154" s="120" t="s">
        <v>1116</v>
      </c>
    </row>
    <row r="155" ht="16.5">
      <c r="A155" s="118"/>
      <c r="B155" s="123"/>
      <c r="C155" s="125"/>
      <c r="D155" s="120"/>
      <c r="E155" s="120"/>
      <c r="F155" s="120"/>
      <c r="G155" s="120"/>
    </row>
    <row r="156" ht="16.5">
      <c r="A156" s="118"/>
      <c r="B156" s="123">
        <v>41.25</v>
      </c>
      <c r="C156" s="125"/>
      <c r="D156" s="120"/>
      <c r="E156" s="120"/>
      <c r="F156" s="120"/>
      <c r="G156" s="120">
        <f>B156</f>
        <v>41.25</v>
      </c>
    </row>
    <row r="157" ht="16.5">
      <c r="A157" s="118"/>
      <c r="B157" s="123"/>
      <c r="C157" s="141"/>
      <c r="D157" s="142"/>
      <c r="E157" s="142"/>
      <c r="F157" s="142"/>
      <c r="G157" s="140"/>
    </row>
    <row r="158">
      <c r="A158" s="130" t="s">
        <v>1118</v>
      </c>
      <c r="B158" s="131" t="s">
        <v>74</v>
      </c>
      <c r="C158" s="131"/>
      <c r="D158" s="131"/>
      <c r="E158" s="131"/>
      <c r="F158" s="131"/>
      <c r="G158" s="132"/>
    </row>
    <row r="159" ht="16.5">
      <c r="A159" s="118"/>
      <c r="B159" s="123" t="s">
        <v>1115</v>
      </c>
      <c r="C159" s="125"/>
      <c r="D159" s="118"/>
      <c r="E159" s="120"/>
      <c r="F159" s="120"/>
      <c r="G159" s="120" t="s">
        <v>1116</v>
      </c>
    </row>
    <row r="160" ht="16.5">
      <c r="A160" s="118"/>
      <c r="B160" s="123"/>
      <c r="C160" s="125"/>
      <c r="D160" s="120"/>
      <c r="E160" s="120"/>
      <c r="F160" s="120"/>
      <c r="G160" s="120"/>
    </row>
    <row r="161" ht="16.5">
      <c r="A161" s="118"/>
      <c r="B161" s="123">
        <v>366.94</v>
      </c>
      <c r="C161" s="125"/>
      <c r="D161" s="120"/>
      <c r="E161" s="120"/>
      <c r="F161" s="120"/>
      <c r="G161" s="120">
        <f>B161</f>
        <v>366.94</v>
      </c>
    </row>
    <row r="162" ht="16.5">
      <c r="A162" s="118"/>
      <c r="B162" s="123"/>
      <c r="C162" s="141"/>
      <c r="D162" s="142"/>
      <c r="E162" s="142"/>
      <c r="F162" s="142"/>
      <c r="G162" s="140"/>
    </row>
    <row r="163" ht="16.5" customHeight="1">
      <c r="A163" s="130" t="s">
        <v>1119</v>
      </c>
      <c r="B163" s="131" t="s">
        <v>77</v>
      </c>
      <c r="C163" s="131"/>
      <c r="D163" s="131"/>
      <c r="E163" s="131"/>
      <c r="F163" s="131"/>
      <c r="G163" s="132"/>
    </row>
    <row r="164" ht="16.5">
      <c r="A164" s="118"/>
      <c r="B164" s="123" t="s">
        <v>1115</v>
      </c>
      <c r="C164" s="125"/>
      <c r="D164" s="118"/>
      <c r="E164" s="120"/>
      <c r="F164" s="120"/>
      <c r="G164" s="120" t="s">
        <v>1116</v>
      </c>
    </row>
    <row r="165" ht="16.5">
      <c r="A165" s="118"/>
      <c r="B165" s="123"/>
      <c r="C165" s="125"/>
      <c r="D165" s="120"/>
      <c r="E165" s="120"/>
      <c r="F165" s="120"/>
      <c r="G165" s="120"/>
    </row>
    <row r="166" ht="16.5">
      <c r="A166" s="118"/>
      <c r="B166" s="146">
        <v>225</v>
      </c>
      <c r="C166" s="147"/>
      <c r="D166" s="120"/>
      <c r="E166" s="120"/>
      <c r="F166" s="120"/>
      <c r="G166" s="120">
        <f>B166</f>
        <v>225</v>
      </c>
    </row>
    <row r="167" ht="16.5">
      <c r="A167" s="118"/>
      <c r="B167" s="123"/>
      <c r="C167" s="141"/>
      <c r="D167" s="142"/>
      <c r="E167" s="142"/>
      <c r="F167" s="142"/>
      <c r="G167" s="140"/>
    </row>
    <row r="168">
      <c r="A168" s="130" t="s">
        <v>1120</v>
      </c>
      <c r="B168" s="131" t="s">
        <v>79</v>
      </c>
      <c r="C168" s="131"/>
      <c r="D168" s="131"/>
      <c r="E168" s="131"/>
      <c r="F168" s="131"/>
      <c r="G168" s="132"/>
    </row>
    <row r="169" ht="16.5">
      <c r="A169" s="118"/>
      <c r="B169" s="123" t="s">
        <v>1115</v>
      </c>
      <c r="C169" s="125"/>
      <c r="D169" s="118"/>
      <c r="E169" s="120"/>
      <c r="F169" s="120"/>
      <c r="G169" s="120" t="s">
        <v>1116</v>
      </c>
    </row>
    <row r="170" ht="16.5">
      <c r="A170" s="118"/>
      <c r="B170" s="123"/>
      <c r="C170" s="125"/>
      <c r="D170" s="120"/>
      <c r="E170" s="120"/>
      <c r="F170" s="120"/>
      <c r="G170" s="120"/>
    </row>
    <row r="171" ht="16.5">
      <c r="A171" s="118"/>
      <c r="B171" s="123">
        <v>134.38</v>
      </c>
      <c r="C171" s="125"/>
      <c r="D171" s="120"/>
      <c r="E171" s="120"/>
      <c r="F171" s="120"/>
      <c r="G171" s="120">
        <f>B171</f>
        <v>134.38</v>
      </c>
    </row>
    <row r="172" ht="16.5">
      <c r="A172" s="118"/>
      <c r="B172" s="123"/>
      <c r="C172" s="141"/>
      <c r="D172" s="142"/>
      <c r="E172" s="142"/>
      <c r="F172" s="142"/>
      <c r="G172" s="140"/>
    </row>
    <row r="173">
      <c r="A173" s="130" t="s">
        <v>1121</v>
      </c>
      <c r="B173" s="131" t="s">
        <v>103</v>
      </c>
      <c r="C173" s="131"/>
      <c r="D173" s="131"/>
      <c r="E173" s="131"/>
      <c r="F173" s="131"/>
      <c r="G173" s="132"/>
    </row>
    <row r="174">
      <c r="A174" s="115" t="s">
        <v>1122</v>
      </c>
      <c r="B174" s="116" t="s">
        <v>105</v>
      </c>
      <c r="C174" s="116"/>
      <c r="D174" s="116"/>
      <c r="E174" s="116"/>
      <c r="F174" s="116"/>
      <c r="G174" s="117"/>
    </row>
    <row r="175">
      <c r="A175" s="115" t="s">
        <v>1123</v>
      </c>
      <c r="B175" s="116" t="s">
        <v>118</v>
      </c>
      <c r="C175" s="116"/>
      <c r="D175" s="116"/>
      <c r="E175" s="116"/>
      <c r="F175" s="116"/>
      <c r="G175" s="117"/>
    </row>
    <row r="176">
      <c r="A176" s="115" t="s">
        <v>1124</v>
      </c>
      <c r="B176" s="116" t="s">
        <v>134</v>
      </c>
      <c r="C176" s="116"/>
      <c r="D176" s="116"/>
      <c r="E176" s="116"/>
      <c r="F176" s="116"/>
      <c r="G176" s="117"/>
    </row>
    <row r="177">
      <c r="A177" s="115" t="s">
        <v>1125</v>
      </c>
      <c r="B177" s="116" t="s">
        <v>142</v>
      </c>
      <c r="C177" s="116"/>
      <c r="D177" s="116"/>
      <c r="E177" s="116"/>
      <c r="F177" s="116"/>
      <c r="G177" s="117"/>
    </row>
    <row r="178">
      <c r="A178" s="112" t="s">
        <v>1126</v>
      </c>
      <c r="B178" s="113" t="s">
        <v>146</v>
      </c>
      <c r="C178" s="113"/>
      <c r="D178" s="113"/>
      <c r="E178" s="113"/>
      <c r="F178" s="113"/>
      <c r="G178" s="114"/>
    </row>
    <row r="179">
      <c r="A179" s="115" t="s">
        <v>1127</v>
      </c>
      <c r="B179" s="116" t="s">
        <v>148</v>
      </c>
      <c r="C179" s="116"/>
      <c r="D179" s="116"/>
      <c r="E179" s="116"/>
      <c r="F179" s="116"/>
      <c r="G179" s="117"/>
    </row>
    <row r="180">
      <c r="A180" s="115" t="s">
        <v>1128</v>
      </c>
      <c r="B180" s="116" t="s">
        <v>160</v>
      </c>
      <c r="C180" s="116"/>
      <c r="D180" s="116"/>
      <c r="E180" s="116"/>
      <c r="F180" s="116"/>
      <c r="G180" s="117"/>
    </row>
    <row r="181">
      <c r="A181" s="115" t="s">
        <v>1129</v>
      </c>
      <c r="B181" s="116" t="s">
        <v>169</v>
      </c>
      <c r="C181" s="116"/>
      <c r="D181" s="116"/>
      <c r="E181" s="116"/>
      <c r="F181" s="116"/>
      <c r="G181" s="117"/>
    </row>
    <row r="182">
      <c r="A182" s="115" t="s">
        <v>1130</v>
      </c>
      <c r="B182" s="116" t="s">
        <v>173</v>
      </c>
      <c r="C182" s="116"/>
      <c r="D182" s="116"/>
      <c r="E182" s="116"/>
      <c r="F182" s="116"/>
      <c r="G182" s="117"/>
    </row>
    <row r="183">
      <c r="A183" s="115" t="s">
        <v>1131</v>
      </c>
      <c r="B183" s="116" t="s">
        <v>179</v>
      </c>
      <c r="C183" s="116"/>
      <c r="D183" s="116"/>
      <c r="E183" s="116"/>
      <c r="F183" s="116"/>
      <c r="G183" s="117"/>
    </row>
    <row r="184">
      <c r="A184" s="115" t="s">
        <v>1132</v>
      </c>
      <c r="B184" s="116" t="s">
        <v>188</v>
      </c>
      <c r="C184" s="116"/>
      <c r="D184" s="116"/>
      <c r="E184" s="116"/>
      <c r="F184" s="116"/>
      <c r="G184" s="117"/>
    </row>
    <row r="185">
      <c r="A185" s="115" t="s">
        <v>1133</v>
      </c>
      <c r="B185" s="116" t="s">
        <v>192</v>
      </c>
      <c r="C185" s="116"/>
      <c r="D185" s="116"/>
      <c r="E185" s="116"/>
      <c r="F185" s="116"/>
      <c r="G185" s="117"/>
    </row>
    <row r="186">
      <c r="A186" s="130" t="s">
        <v>1134</v>
      </c>
      <c r="B186" s="131" t="s">
        <v>194</v>
      </c>
      <c r="C186" s="131"/>
      <c r="D186" s="131"/>
      <c r="E186" s="131"/>
      <c r="F186" s="131"/>
      <c r="G186" s="132"/>
    </row>
    <row r="187">
      <c r="A187" s="130" t="s">
        <v>1135</v>
      </c>
      <c r="B187" s="131" t="s">
        <v>204</v>
      </c>
      <c r="C187" s="131"/>
      <c r="D187" s="131"/>
      <c r="E187" s="131"/>
      <c r="F187" s="131"/>
      <c r="G187" s="132"/>
    </row>
    <row r="188">
      <c r="A188" s="112" t="s">
        <v>1136</v>
      </c>
      <c r="B188" s="113" t="s">
        <v>210</v>
      </c>
      <c r="C188" s="113"/>
      <c r="D188" s="113"/>
      <c r="E188" s="113"/>
      <c r="F188" s="113"/>
      <c r="G188" s="114"/>
    </row>
    <row r="189">
      <c r="A189" s="115" t="s">
        <v>1137</v>
      </c>
      <c r="B189" s="116" t="s">
        <v>212</v>
      </c>
      <c r="C189" s="116"/>
      <c r="D189" s="116"/>
      <c r="E189" s="116"/>
      <c r="F189" s="116"/>
      <c r="G189" s="117"/>
    </row>
    <row r="190" ht="16.5" customHeight="1">
      <c r="A190" s="115" t="s">
        <v>1138</v>
      </c>
      <c r="B190" s="116" t="s">
        <v>216</v>
      </c>
      <c r="C190" s="116"/>
      <c r="D190" s="116"/>
      <c r="E190" s="116"/>
      <c r="F190" s="116"/>
      <c r="G190" s="117"/>
    </row>
    <row r="191">
      <c r="A191" s="115" t="s">
        <v>1139</v>
      </c>
      <c r="B191" s="116" t="s">
        <v>228</v>
      </c>
      <c r="C191" s="116"/>
      <c r="D191" s="116"/>
      <c r="E191" s="116"/>
      <c r="F191" s="116"/>
      <c r="G191" s="117"/>
    </row>
    <row r="192">
      <c r="A192" s="115" t="s">
        <v>1140</v>
      </c>
      <c r="B192" s="116" t="s">
        <v>231</v>
      </c>
      <c r="C192" s="116"/>
      <c r="D192" s="116"/>
      <c r="E192" s="116"/>
      <c r="F192" s="116"/>
      <c r="G192" s="117"/>
    </row>
    <row r="193">
      <c r="A193" s="112" t="s">
        <v>1141</v>
      </c>
      <c r="B193" s="113" t="s">
        <v>239</v>
      </c>
      <c r="C193" s="113"/>
      <c r="D193" s="113"/>
      <c r="E193" s="113"/>
      <c r="F193" s="113"/>
      <c r="G193" s="114"/>
    </row>
    <row r="194">
      <c r="A194" s="115" t="s">
        <v>1142</v>
      </c>
      <c r="B194" s="116" t="s">
        <v>241</v>
      </c>
      <c r="C194" s="116"/>
      <c r="D194" s="116"/>
      <c r="E194" s="116"/>
      <c r="F194" s="116"/>
      <c r="G194" s="117"/>
    </row>
    <row r="195">
      <c r="A195" s="115" t="s">
        <v>1143</v>
      </c>
      <c r="B195" s="116" t="s">
        <v>257</v>
      </c>
      <c r="C195" s="116"/>
      <c r="D195" s="116"/>
      <c r="E195" s="116"/>
      <c r="F195" s="116"/>
      <c r="G195" s="117"/>
    </row>
    <row r="196">
      <c r="A196" s="115" t="s">
        <v>1144</v>
      </c>
      <c r="B196" s="116" t="s">
        <v>265</v>
      </c>
      <c r="C196" s="116"/>
      <c r="D196" s="116"/>
      <c r="E196" s="116"/>
      <c r="F196" s="116"/>
      <c r="G196" s="117"/>
    </row>
    <row r="197" ht="16.5" customHeight="1">
      <c r="A197" s="115" t="s">
        <v>1145</v>
      </c>
      <c r="B197" s="116" t="s">
        <v>277</v>
      </c>
      <c r="C197" s="116"/>
      <c r="D197" s="116"/>
      <c r="E197" s="116"/>
      <c r="F197" s="116"/>
      <c r="G197" s="117"/>
    </row>
    <row r="198">
      <c r="A198" s="115" t="s">
        <v>1146</v>
      </c>
      <c r="B198" s="116" t="s">
        <v>309</v>
      </c>
      <c r="C198" s="116"/>
      <c r="D198" s="116"/>
      <c r="E198" s="116"/>
      <c r="F198" s="116"/>
      <c r="G198" s="117"/>
    </row>
    <row r="199">
      <c r="A199" s="115" t="s">
        <v>1147</v>
      </c>
      <c r="B199" s="116" t="s">
        <v>313</v>
      </c>
      <c r="C199" s="116"/>
      <c r="D199" s="116"/>
      <c r="E199" s="116"/>
      <c r="F199" s="116"/>
      <c r="G199" s="117"/>
    </row>
    <row r="200">
      <c r="A200" s="112" t="s">
        <v>1148</v>
      </c>
      <c r="B200" s="113" t="s">
        <v>329</v>
      </c>
      <c r="C200" s="113"/>
      <c r="D200" s="113"/>
      <c r="E200" s="113"/>
      <c r="F200" s="113"/>
      <c r="G200" s="114"/>
    </row>
    <row r="201">
      <c r="A201" s="112" t="s">
        <v>1149</v>
      </c>
      <c r="B201" s="113" t="s">
        <v>344</v>
      </c>
      <c r="C201" s="113"/>
      <c r="D201" s="113"/>
      <c r="E201" s="113"/>
      <c r="F201" s="113"/>
      <c r="G201" s="114"/>
    </row>
    <row r="202">
      <c r="A202" s="112" t="s">
        <v>1150</v>
      </c>
      <c r="B202" s="113" t="s">
        <v>350</v>
      </c>
      <c r="C202" s="113"/>
      <c r="D202" s="113"/>
      <c r="E202" s="113"/>
      <c r="F202" s="113"/>
      <c r="G202" s="114"/>
    </row>
    <row r="203">
      <c r="A203" s="115" t="s">
        <v>1151</v>
      </c>
      <c r="B203" s="116" t="s">
        <v>47</v>
      </c>
      <c r="C203" s="116"/>
      <c r="D203" s="116"/>
      <c r="E203" s="116"/>
      <c r="F203" s="116"/>
      <c r="G203" s="117"/>
    </row>
    <row r="204" ht="16.5" customHeight="1">
      <c r="A204" s="115" t="s">
        <v>1152</v>
      </c>
      <c r="B204" s="116" t="s">
        <v>377</v>
      </c>
      <c r="C204" s="116"/>
      <c r="D204" s="116"/>
      <c r="E204" s="116"/>
      <c r="F204" s="116"/>
      <c r="G204" s="117"/>
    </row>
    <row r="205">
      <c r="A205" s="112" t="s">
        <v>1153</v>
      </c>
      <c r="B205" s="113" t="s">
        <v>381</v>
      </c>
      <c r="C205" s="113"/>
      <c r="D205" s="113"/>
      <c r="E205" s="113"/>
      <c r="F205" s="113"/>
      <c r="G205" s="114"/>
    </row>
    <row r="206">
      <c r="A206" s="115" t="s">
        <v>1154</v>
      </c>
      <c r="B206" s="116" t="s">
        <v>383</v>
      </c>
      <c r="C206" s="116"/>
      <c r="D206" s="116"/>
      <c r="E206" s="116"/>
      <c r="F206" s="116"/>
      <c r="G206" s="117"/>
    </row>
    <row r="207">
      <c r="A207" s="115" t="s">
        <v>1155</v>
      </c>
      <c r="B207" s="116" t="s">
        <v>409</v>
      </c>
      <c r="C207" s="116"/>
      <c r="D207" s="116"/>
      <c r="E207" s="116"/>
      <c r="F207" s="116"/>
      <c r="G207" s="117"/>
    </row>
    <row r="208">
      <c r="A208" s="112" t="s">
        <v>1156</v>
      </c>
      <c r="B208" s="113" t="s">
        <v>426</v>
      </c>
      <c r="C208" s="113"/>
      <c r="D208" s="113"/>
      <c r="E208" s="113"/>
      <c r="F208" s="113"/>
      <c r="G208" s="114"/>
    </row>
    <row r="209">
      <c r="A209" s="115" t="s">
        <v>1157</v>
      </c>
      <c r="B209" s="116" t="s">
        <v>428</v>
      </c>
      <c r="C209" s="116"/>
      <c r="D209" s="116"/>
      <c r="E209" s="116"/>
      <c r="F209" s="116"/>
      <c r="G209" s="117"/>
    </row>
    <row r="210">
      <c r="A210" s="115" t="s">
        <v>1158</v>
      </c>
      <c r="B210" s="116" t="s">
        <v>442</v>
      </c>
      <c r="C210" s="116"/>
      <c r="D210" s="116"/>
      <c r="E210" s="116"/>
      <c r="F210" s="116"/>
      <c r="G210" s="117"/>
    </row>
    <row r="211">
      <c r="A211" s="115" t="s">
        <v>1159</v>
      </c>
      <c r="B211" s="116" t="s">
        <v>448</v>
      </c>
      <c r="C211" s="116"/>
      <c r="D211" s="116"/>
      <c r="E211" s="116"/>
      <c r="F211" s="116"/>
      <c r="G211" s="117"/>
    </row>
    <row r="212">
      <c r="A212" s="130" t="s">
        <v>1160</v>
      </c>
      <c r="B212" s="131" t="s">
        <v>188</v>
      </c>
      <c r="C212" s="131"/>
      <c r="D212" s="131"/>
      <c r="E212" s="131"/>
      <c r="F212" s="131"/>
      <c r="G212" s="132"/>
    </row>
    <row r="213">
      <c r="A213" s="115" t="s">
        <v>1161</v>
      </c>
      <c r="B213" s="116" t="s">
        <v>377</v>
      </c>
      <c r="C213" s="116"/>
      <c r="D213" s="116"/>
      <c r="E213" s="116"/>
      <c r="F213" s="116"/>
      <c r="G213" s="117"/>
    </row>
    <row r="214">
      <c r="A214" s="112" t="s">
        <v>1162</v>
      </c>
      <c r="B214" s="113" t="s">
        <v>458</v>
      </c>
      <c r="C214" s="113"/>
      <c r="D214" s="113"/>
      <c r="E214" s="113"/>
      <c r="F214" s="113"/>
      <c r="G214" s="114"/>
    </row>
    <row r="215" ht="16.5" customHeight="1">
      <c r="A215" s="115" t="s">
        <v>1163</v>
      </c>
      <c r="B215" s="116" t="s">
        <v>460</v>
      </c>
      <c r="C215" s="116"/>
      <c r="D215" s="116"/>
      <c r="E215" s="116"/>
      <c r="F215" s="116"/>
      <c r="G215" s="117"/>
    </row>
    <row r="216">
      <c r="A216" s="115" t="s">
        <v>1164</v>
      </c>
      <c r="B216" s="116" t="s">
        <v>543</v>
      </c>
      <c r="C216" s="116"/>
      <c r="D216" s="116"/>
      <c r="E216" s="116"/>
      <c r="F216" s="116"/>
      <c r="G216" s="117"/>
    </row>
    <row r="217">
      <c r="A217" s="115" t="s">
        <v>1165</v>
      </c>
      <c r="B217" s="116" t="s">
        <v>557</v>
      </c>
      <c r="C217" s="116"/>
      <c r="D217" s="116"/>
      <c r="E217" s="116"/>
      <c r="F217" s="116"/>
      <c r="G217" s="117"/>
    </row>
    <row r="218">
      <c r="A218" s="112" t="s">
        <v>1166</v>
      </c>
      <c r="B218" s="113" t="s">
        <v>561</v>
      </c>
      <c r="C218" s="113"/>
      <c r="D218" s="113"/>
      <c r="E218" s="113"/>
      <c r="F218" s="113"/>
      <c r="G218" s="114"/>
    </row>
    <row r="219">
      <c r="A219" s="115" t="s">
        <v>1167</v>
      </c>
      <c r="B219" s="116" t="s">
        <v>563</v>
      </c>
      <c r="C219" s="116"/>
      <c r="D219" s="116"/>
      <c r="E219" s="116"/>
      <c r="F219" s="116"/>
      <c r="G219" s="117"/>
    </row>
    <row r="220">
      <c r="A220" s="115" t="s">
        <v>1168</v>
      </c>
      <c r="B220" s="116" t="s">
        <v>577</v>
      </c>
      <c r="C220" s="116"/>
      <c r="D220" s="116"/>
      <c r="E220" s="116"/>
      <c r="F220" s="116"/>
      <c r="G220" s="117"/>
    </row>
    <row r="221">
      <c r="A221" s="112" t="s">
        <v>1169</v>
      </c>
      <c r="B221" s="113" t="s">
        <v>583</v>
      </c>
      <c r="C221" s="113"/>
      <c r="D221" s="113"/>
      <c r="E221" s="113"/>
      <c r="F221" s="113"/>
      <c r="G221" s="114"/>
    </row>
    <row r="222" ht="16.5" customHeight="1">
      <c r="A222" s="115" t="s">
        <v>1170</v>
      </c>
      <c r="B222" s="116" t="s">
        <v>585</v>
      </c>
      <c r="C222" s="116"/>
      <c r="D222" s="116"/>
      <c r="E222" s="116"/>
      <c r="F222" s="116"/>
      <c r="G222" s="117"/>
    </row>
    <row r="223">
      <c r="A223" s="115" t="s">
        <v>1171</v>
      </c>
      <c r="B223" s="116" t="s">
        <v>644</v>
      </c>
      <c r="C223" s="116"/>
      <c r="D223" s="116"/>
      <c r="E223" s="116"/>
      <c r="F223" s="116"/>
      <c r="G223" s="117"/>
    </row>
    <row r="224">
      <c r="A224" s="112" t="s">
        <v>1172</v>
      </c>
      <c r="B224" s="113" t="s">
        <v>652</v>
      </c>
      <c r="C224" s="113"/>
      <c r="D224" s="113"/>
      <c r="E224" s="113"/>
      <c r="F224" s="113"/>
      <c r="G224" s="114"/>
    </row>
    <row r="225">
      <c r="A225" s="112" t="s">
        <v>1173</v>
      </c>
      <c r="B225" s="113" t="s">
        <v>722</v>
      </c>
      <c r="C225" s="113"/>
      <c r="D225" s="113"/>
      <c r="E225" s="113"/>
      <c r="F225" s="113"/>
      <c r="G225" s="114"/>
    </row>
    <row r="226">
      <c r="A226" s="112" t="s">
        <v>1174</v>
      </c>
      <c r="B226" s="113" t="s">
        <v>750</v>
      </c>
      <c r="C226" s="113"/>
      <c r="D226" s="113"/>
      <c r="E226" s="113"/>
      <c r="F226" s="113"/>
      <c r="G226" s="114"/>
    </row>
    <row r="227">
      <c r="A227" s="115" t="s">
        <v>1175</v>
      </c>
      <c r="B227" s="116" t="s">
        <v>752</v>
      </c>
      <c r="C227" s="116"/>
      <c r="D227" s="116"/>
      <c r="E227" s="116"/>
      <c r="F227" s="116"/>
      <c r="G227" s="117"/>
    </row>
    <row r="228">
      <c r="A228" s="115" t="s">
        <v>1176</v>
      </c>
      <c r="B228" s="116" t="s">
        <v>758</v>
      </c>
      <c r="C228" s="116"/>
      <c r="D228" s="116"/>
      <c r="E228" s="116"/>
      <c r="F228" s="116"/>
      <c r="G228" s="117"/>
    </row>
    <row r="229" ht="16.5" customHeight="1">
      <c r="A229" s="115" t="s">
        <v>1177</v>
      </c>
      <c r="B229" s="116" t="s">
        <v>577</v>
      </c>
      <c r="C229" s="116"/>
      <c r="D229" s="116"/>
      <c r="E229" s="116"/>
      <c r="F229" s="116"/>
      <c r="G229" s="117"/>
    </row>
    <row r="230">
      <c r="A230" s="115" t="s">
        <v>1178</v>
      </c>
      <c r="B230" s="116" t="s">
        <v>585</v>
      </c>
      <c r="C230" s="116"/>
      <c r="D230" s="116"/>
      <c r="E230" s="116"/>
      <c r="F230" s="116"/>
      <c r="G230" s="117"/>
    </row>
    <row r="231">
      <c r="A231" s="115" t="s">
        <v>1179</v>
      </c>
      <c r="B231" s="116" t="s">
        <v>791</v>
      </c>
      <c r="C231" s="116"/>
      <c r="D231" s="116"/>
      <c r="E231" s="116"/>
      <c r="F231" s="116"/>
      <c r="G231" s="117"/>
    </row>
    <row r="232">
      <c r="A232" s="112" t="s">
        <v>1180</v>
      </c>
      <c r="B232" s="113" t="s">
        <v>799</v>
      </c>
      <c r="C232" s="113"/>
      <c r="D232" s="113"/>
      <c r="E232" s="113"/>
      <c r="F232" s="113"/>
      <c r="G232" s="114"/>
    </row>
    <row r="233">
      <c r="A233" s="115" t="s">
        <v>1181</v>
      </c>
      <c r="B233" s="116" t="s">
        <v>801</v>
      </c>
      <c r="C233" s="116"/>
      <c r="D233" s="116"/>
      <c r="E233" s="116"/>
      <c r="F233" s="116"/>
      <c r="G233" s="117"/>
    </row>
    <row r="234">
      <c r="A234" s="115" t="s">
        <v>1182</v>
      </c>
      <c r="B234" s="116" t="s">
        <v>811</v>
      </c>
      <c r="C234" s="116"/>
      <c r="D234" s="116"/>
      <c r="E234" s="116"/>
      <c r="F234" s="116"/>
      <c r="G234" s="117"/>
    </row>
    <row r="235">
      <c r="A235" s="115" t="s">
        <v>1183</v>
      </c>
      <c r="B235" s="116" t="s">
        <v>841</v>
      </c>
      <c r="C235" s="116"/>
      <c r="D235" s="116"/>
      <c r="E235" s="116"/>
      <c r="F235" s="116"/>
      <c r="G235" s="117"/>
    </row>
    <row r="236">
      <c r="A236" s="115" t="s">
        <v>1184</v>
      </c>
      <c r="B236" s="116" t="s">
        <v>861</v>
      </c>
      <c r="C236" s="116"/>
      <c r="D236" s="116"/>
      <c r="E236" s="116"/>
      <c r="F236" s="116"/>
      <c r="G236" s="117"/>
    </row>
    <row r="237">
      <c r="A237" s="115" t="s">
        <v>1185</v>
      </c>
      <c r="B237" s="116" t="s">
        <v>885</v>
      </c>
      <c r="C237" s="116"/>
      <c r="D237" s="116"/>
      <c r="E237" s="116"/>
      <c r="F237" s="116"/>
      <c r="G237" s="117"/>
    </row>
    <row r="238">
      <c r="A238" s="115" t="s">
        <v>1186</v>
      </c>
      <c r="B238" s="116" t="s">
        <v>891</v>
      </c>
      <c r="C238" s="116"/>
      <c r="D238" s="116"/>
      <c r="E238" s="116"/>
      <c r="F238" s="116"/>
      <c r="G238" s="117"/>
    </row>
    <row r="239">
      <c r="A239" s="112" t="s">
        <v>1187</v>
      </c>
      <c r="B239" s="113" t="s">
        <v>921</v>
      </c>
      <c r="C239" s="113"/>
      <c r="D239" s="113"/>
      <c r="E239" s="113"/>
      <c r="F239" s="113"/>
      <c r="G239" s="114"/>
    </row>
    <row r="240">
      <c r="A240" s="115" t="s">
        <v>1188</v>
      </c>
      <c r="B240" s="116" t="s">
        <v>923</v>
      </c>
      <c r="C240" s="116"/>
      <c r="D240" s="116"/>
      <c r="E240" s="116"/>
      <c r="F240" s="116"/>
      <c r="G240" s="117"/>
    </row>
    <row r="241">
      <c r="A241" s="115" t="s">
        <v>1189</v>
      </c>
      <c r="B241" s="116" t="s">
        <v>935</v>
      </c>
      <c r="C241" s="116"/>
      <c r="D241" s="116"/>
      <c r="E241" s="116"/>
      <c r="F241" s="116"/>
      <c r="G241" s="117"/>
    </row>
    <row r="242">
      <c r="A242" s="112" t="s">
        <v>1190</v>
      </c>
      <c r="B242" s="113" t="s">
        <v>945</v>
      </c>
      <c r="C242" s="113"/>
      <c r="D242" s="113"/>
      <c r="E242" s="113"/>
      <c r="F242" s="113"/>
      <c r="G242" s="114"/>
    </row>
    <row r="243">
      <c r="A243" s="115" t="s">
        <v>1191</v>
      </c>
      <c r="B243" s="116" t="s">
        <v>947</v>
      </c>
      <c r="C243" s="116"/>
      <c r="D243" s="116"/>
      <c r="E243" s="116"/>
      <c r="F243" s="116"/>
      <c r="G243" s="117"/>
    </row>
    <row r="244">
      <c r="A244" s="115" t="s">
        <v>1192</v>
      </c>
      <c r="B244" s="116" t="s">
        <v>963</v>
      </c>
      <c r="C244" s="116"/>
      <c r="D244" s="116"/>
      <c r="E244" s="116"/>
      <c r="F244" s="116"/>
      <c r="G244" s="117"/>
    </row>
    <row r="245">
      <c r="A245" s="115" t="s">
        <v>1193</v>
      </c>
      <c r="B245" s="116" t="s">
        <v>967</v>
      </c>
      <c r="C245" s="116"/>
      <c r="D245" s="116"/>
      <c r="E245" s="116"/>
      <c r="F245" s="116"/>
      <c r="G245" s="117"/>
    </row>
    <row r="246">
      <c r="A246" s="115" t="s">
        <v>1194</v>
      </c>
      <c r="B246" s="116" t="s">
        <v>975</v>
      </c>
      <c r="C246" s="116"/>
      <c r="D246" s="116"/>
      <c r="E246" s="116"/>
      <c r="F246" s="116"/>
      <c r="G246" s="117"/>
    </row>
    <row r="247">
      <c r="A247" s="115" t="s">
        <v>1195</v>
      </c>
      <c r="B247" s="116" t="s">
        <v>989</v>
      </c>
      <c r="C247" s="116"/>
      <c r="D247" s="116"/>
      <c r="E247" s="116"/>
      <c r="F247" s="116"/>
      <c r="G247" s="117"/>
    </row>
    <row r="248">
      <c r="A248" s="112" t="s">
        <v>1196</v>
      </c>
      <c r="B248" s="113" t="s">
        <v>995</v>
      </c>
      <c r="C248" s="113"/>
      <c r="D248" s="113"/>
      <c r="E248" s="113"/>
      <c r="F248" s="113"/>
      <c r="G248" s="114"/>
    </row>
    <row r="249">
      <c r="A249" s="112" t="s">
        <v>1197</v>
      </c>
      <c r="B249" s="113" t="s">
        <v>1001</v>
      </c>
      <c r="C249" s="113"/>
      <c r="D249" s="113"/>
      <c r="E249" s="113"/>
      <c r="F249" s="113"/>
      <c r="G249" s="114"/>
    </row>
    <row r="250">
      <c r="A250" s="112" t="s">
        <v>1198</v>
      </c>
      <c r="B250" s="113" t="s">
        <v>1032</v>
      </c>
      <c r="C250" s="113"/>
      <c r="D250" s="113"/>
      <c r="E250" s="113"/>
      <c r="F250" s="113"/>
      <c r="G250" s="114"/>
    </row>
    <row r="251">
      <c r="A251" s="112" t="s">
        <v>1199</v>
      </c>
      <c r="B251" s="113" t="s">
        <v>1052</v>
      </c>
      <c r="C251" s="113"/>
      <c r="D251" s="113"/>
      <c r="E251" s="113"/>
      <c r="F251" s="113"/>
      <c r="G251" s="114"/>
    </row>
  </sheetData>
  <mergeCells count="139">
    <mergeCell ref="A1:G1"/>
    <mergeCell ref="B2:G2"/>
    <mergeCell ref="B3:G3"/>
    <mergeCell ref="B8:G8"/>
    <mergeCell ref="B10:G10"/>
    <mergeCell ref="B15:G15"/>
    <mergeCell ref="B17:G17"/>
    <mergeCell ref="B21:G21"/>
    <mergeCell ref="B25:G25"/>
    <mergeCell ref="B29:G29"/>
    <mergeCell ref="B33:G33"/>
    <mergeCell ref="B37:G37"/>
    <mergeCell ref="B41:G41"/>
    <mergeCell ref="B46:G46"/>
    <mergeCell ref="B48:G48"/>
    <mergeCell ref="B49:G49"/>
    <mergeCell ref="B50:G50"/>
    <mergeCell ref="A51:G51"/>
    <mergeCell ref="A75:G75"/>
    <mergeCell ref="A80:F80"/>
    <mergeCell ref="B82:G82"/>
    <mergeCell ref="B84:G84"/>
    <mergeCell ref="A85:G85"/>
    <mergeCell ref="A109:G109"/>
    <mergeCell ref="A114:F114"/>
    <mergeCell ref="B116:G116"/>
    <mergeCell ref="B118:G118"/>
    <mergeCell ref="B123:G123"/>
    <mergeCell ref="B124:G124"/>
    <mergeCell ref="B125:G125"/>
    <mergeCell ref="B130:G130"/>
    <mergeCell ref="B132:G132"/>
    <mergeCell ref="A138:F138"/>
    <mergeCell ref="B140:G140"/>
    <mergeCell ref="B142:G142"/>
    <mergeCell ref="B143:G143"/>
    <mergeCell ref="B144:G144"/>
    <mergeCell ref="B145:G145"/>
    <mergeCell ref="B146:G146"/>
    <mergeCell ref="B147:G147"/>
    <mergeCell ref="B148:G148"/>
    <mergeCell ref="B149:C149"/>
    <mergeCell ref="B150:C150"/>
    <mergeCell ref="B151:C151"/>
    <mergeCell ref="B153:G153"/>
    <mergeCell ref="B154:C154"/>
    <mergeCell ref="B155:C155"/>
    <mergeCell ref="B156:C156"/>
    <mergeCell ref="B158:G158"/>
    <mergeCell ref="B159:C159"/>
    <mergeCell ref="B160:C160"/>
    <mergeCell ref="B161:C161"/>
    <mergeCell ref="B163:G163"/>
    <mergeCell ref="B164:C164"/>
    <mergeCell ref="B165:C165"/>
    <mergeCell ref="B166:C166"/>
    <mergeCell ref="B168:G168"/>
    <mergeCell ref="B169:C169"/>
    <mergeCell ref="B170:C170"/>
    <mergeCell ref="B171:C171"/>
    <mergeCell ref="B173:G173"/>
    <mergeCell ref="B174:G174"/>
    <mergeCell ref="B175:G175"/>
    <mergeCell ref="B176:G176"/>
    <mergeCell ref="B177:G177"/>
    <mergeCell ref="B178:G178"/>
    <mergeCell ref="B179:G179"/>
    <mergeCell ref="B180:G180"/>
    <mergeCell ref="B181:G181"/>
    <mergeCell ref="B182:G182"/>
    <mergeCell ref="B183:G183"/>
    <mergeCell ref="B184:G184"/>
    <mergeCell ref="B185:G185"/>
    <mergeCell ref="B186:G186"/>
    <mergeCell ref="B187:G187"/>
    <mergeCell ref="B188:G188"/>
    <mergeCell ref="B189:G189"/>
    <mergeCell ref="B190:G190"/>
    <mergeCell ref="B191:G191"/>
    <mergeCell ref="B192:G192"/>
    <mergeCell ref="B193:G193"/>
    <mergeCell ref="B194:G194"/>
    <mergeCell ref="B195:G195"/>
    <mergeCell ref="B196:G196"/>
    <mergeCell ref="B197:G197"/>
    <mergeCell ref="B198:G198"/>
    <mergeCell ref="B199:G199"/>
    <mergeCell ref="B200:G200"/>
    <mergeCell ref="B201:G201"/>
    <mergeCell ref="B202:G202"/>
    <mergeCell ref="B203:G203"/>
    <mergeCell ref="B204:G204"/>
    <mergeCell ref="B205:G205"/>
    <mergeCell ref="B206:G206"/>
    <mergeCell ref="B207:G207"/>
    <mergeCell ref="B208:G208"/>
    <mergeCell ref="B209:G209"/>
    <mergeCell ref="B210:G210"/>
    <mergeCell ref="B211:G211"/>
    <mergeCell ref="B212:G212"/>
    <mergeCell ref="B213:G213"/>
    <mergeCell ref="B214:G214"/>
    <mergeCell ref="B215:G215"/>
    <mergeCell ref="B216:G216"/>
    <mergeCell ref="B217:G217"/>
    <mergeCell ref="B218:G218"/>
    <mergeCell ref="B219:G219"/>
    <mergeCell ref="B220:G220"/>
    <mergeCell ref="B221:G221"/>
    <mergeCell ref="B222:G222"/>
    <mergeCell ref="B223:G223"/>
    <mergeCell ref="B224:G224"/>
    <mergeCell ref="B225:G225"/>
    <mergeCell ref="B226:G226"/>
    <mergeCell ref="B227:G227"/>
    <mergeCell ref="B228:G228"/>
    <mergeCell ref="B229:G229"/>
    <mergeCell ref="B230:G230"/>
    <mergeCell ref="B231:G231"/>
    <mergeCell ref="B232:G232"/>
    <mergeCell ref="B233:G233"/>
    <mergeCell ref="B234:G234"/>
    <mergeCell ref="B235:G235"/>
    <mergeCell ref="B236:G236"/>
    <mergeCell ref="B237:G237"/>
    <mergeCell ref="B238:G238"/>
    <mergeCell ref="B239:G239"/>
    <mergeCell ref="B240:G240"/>
    <mergeCell ref="B241:G241"/>
    <mergeCell ref="B242:G242"/>
    <mergeCell ref="B243:G243"/>
    <mergeCell ref="B244:G244"/>
    <mergeCell ref="B245:G245"/>
    <mergeCell ref="B246:G246"/>
    <mergeCell ref="B247:G247"/>
    <mergeCell ref="B248:G248"/>
    <mergeCell ref="B249:G249"/>
    <mergeCell ref="B250:G250"/>
    <mergeCell ref="B251:G251"/>
  </mergeCells>
  <printOptions headings="0" gridLines="0"/>
  <pageMargins left="0.51181102362204722" right="0.51181102362204722" top="0.51181102362204722" bottom="0.51181102362204722" header="0.31496062992125984" footer="0.31496062992125984"/>
  <pageSetup paperSize="9" scale="55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ONLYOFFICE/8.2.2.22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</dc:creator>
  <cp:revision>4</cp:revision>
  <dcterms:created xsi:type="dcterms:W3CDTF">2018-07-16T17:29:34Z</dcterms:created>
  <dcterms:modified xsi:type="dcterms:W3CDTF">2026-05-19T16:32:38Z</dcterms:modified>
</cp:coreProperties>
</file>