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NGENHARIA\Desktop\CONJUNTO HABITACIONAL - 80 CASAS\MEDIÇÕES\"/>
    </mc:Choice>
  </mc:AlternateContent>
  <xr:revisionPtr revIDLastSave="0" documentId="13_ncr:1_{56E3697F-6369-4C73-8C6D-809E0E9C89D8}" xr6:coauthVersionLast="47" xr6:coauthVersionMax="47" xr10:uidLastSave="{00000000-0000-0000-0000-000000000000}"/>
  <bookViews>
    <workbookView xWindow="-108" yWindow="-108" windowWidth="23256" windowHeight="12456" xr2:uid="{27DDE013-7544-47C5-A179-631CD95AE0C9}"/>
  </bookViews>
  <sheets>
    <sheet name="BM 01 " sheetId="7" r:id="rId1"/>
    <sheet name="MEMORIAL DE CALCULO 01" sheetId="10" r:id="rId2"/>
  </sheets>
  <definedNames>
    <definedName name="_e_" localSheetId="0">" e "</definedName>
    <definedName name="_xlnm._FilterDatabase" localSheetId="0" hidden="1">'BM 01 '!$A$11:$P$438</definedName>
    <definedName name="_Sng1">{"um","mil","um milhão","um bilhão","um trilhão"}</definedName>
    <definedName name="_sp_" localSheetId="0">" "</definedName>
    <definedName name="_xlnm.Print_Area" localSheetId="0">'BM 01 '!$A$1:$P$444</definedName>
    <definedName name="_xlnm.Print_Area" localSheetId="1">'MEMORIAL DE CALCULO 01'!$A$1:$J$11</definedName>
    <definedName name="Cem" localSheetId="0">{"cento","duzentos","trezentos","quatrocentos","quinhentos","seiscentos","setecentos","oitocentos","novecentos"}</definedName>
    <definedName name="Dez" localSheetId="0">{"dez","vinte","trinta","quarenta","cinquenta","sessenta","setenta","oitenta","noventa"}</definedName>
    <definedName name="OCem" localSheetId="0">"cem"</definedName>
    <definedName name="Plu" localSheetId="0">{""," mil"," milhões"," bilhões"," trilhões"}</definedName>
    <definedName name="Sml" localSheetId="0">{"um","dois","três","quatro","cinco","seis","sete","oito","nove","dez","onze","doze","treze","quatorze","quinze","dezesseis","dezessete","dezoito","dezenove"}</definedName>
    <definedName name="Sng" localSheetId="0">{"um","mil","um milhão","um bilhão","um trilhão"}</definedName>
    <definedName name="_xlnm.Print_Titles" localSheetId="0">'BM 01 '!$M:$N,'BM 01 '!$1:$12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7" l="1"/>
  <c r="H11" i="10"/>
  <c r="H10" i="10"/>
  <c r="H8" i="10"/>
  <c r="H5" i="10"/>
  <c r="H6" i="10"/>
  <c r="H4" i="10"/>
  <c r="K24" i="7"/>
  <c r="L24" i="7"/>
  <c r="M24" i="7"/>
  <c r="N24" i="7"/>
  <c r="K26" i="7"/>
  <c r="L26" i="7"/>
  <c r="M26" i="7"/>
  <c r="N26" i="7"/>
  <c r="K28" i="7"/>
  <c r="L28" i="7"/>
  <c r="M28" i="7"/>
  <c r="N28" i="7"/>
  <c r="F19" i="7"/>
  <c r="G19" i="7" s="1"/>
  <c r="H19" i="7" s="1"/>
  <c r="J106" i="7"/>
  <c r="J300" i="7"/>
  <c r="J282" i="7"/>
  <c r="J281" i="7" s="1"/>
  <c r="J166" i="7"/>
  <c r="K21" i="7"/>
  <c r="G15" i="7"/>
  <c r="H15" i="7" s="1"/>
  <c r="J15" i="7"/>
  <c r="K15" i="7"/>
  <c r="L15" i="7"/>
  <c r="G16" i="7"/>
  <c r="H16" i="7" s="1"/>
  <c r="J16" i="7"/>
  <c r="K16" i="7"/>
  <c r="L16" i="7"/>
  <c r="G17" i="7"/>
  <c r="H17" i="7" s="1"/>
  <c r="J17" i="7"/>
  <c r="K17" i="7"/>
  <c r="L17" i="7"/>
  <c r="J19" i="7"/>
  <c r="J18" i="7" s="1"/>
  <c r="K19" i="7"/>
  <c r="K18" i="7" s="1"/>
  <c r="G20" i="7"/>
  <c r="G22" i="7"/>
  <c r="H22" i="7" s="1"/>
  <c r="J22" i="7"/>
  <c r="K22" i="7"/>
  <c r="L22" i="7"/>
  <c r="G23" i="7"/>
  <c r="H23" i="7" s="1"/>
  <c r="J23" i="7"/>
  <c r="K23" i="7"/>
  <c r="L23" i="7"/>
  <c r="M23" i="7" s="1"/>
  <c r="G24" i="7"/>
  <c r="H24" i="7"/>
  <c r="G25" i="7"/>
  <c r="H25" i="7" s="1"/>
  <c r="J25" i="7"/>
  <c r="J24" i="7" s="1"/>
  <c r="K25" i="7"/>
  <c r="L25" i="7"/>
  <c r="G26" i="7"/>
  <c r="H26" i="7" s="1"/>
  <c r="G27" i="7"/>
  <c r="H27" i="7" s="1"/>
  <c r="J27" i="7"/>
  <c r="J26" i="7" s="1"/>
  <c r="K27" i="7"/>
  <c r="L27" i="7"/>
  <c r="G28" i="7"/>
  <c r="H28" i="7" s="1"/>
  <c r="G29" i="7"/>
  <c r="H29" i="7" s="1"/>
  <c r="J29" i="7"/>
  <c r="K29" i="7"/>
  <c r="L29" i="7"/>
  <c r="G30" i="7"/>
  <c r="H30" i="7" s="1"/>
  <c r="J30" i="7"/>
  <c r="K30" i="7"/>
  <c r="L30" i="7"/>
  <c r="G31" i="7"/>
  <c r="H31" i="7" s="1"/>
  <c r="J31" i="7"/>
  <c r="K31" i="7"/>
  <c r="L31" i="7"/>
  <c r="G32" i="7"/>
  <c r="H32" i="7" s="1"/>
  <c r="J32" i="7"/>
  <c r="K32" i="7"/>
  <c r="L32" i="7"/>
  <c r="M32" i="7" s="1"/>
  <c r="G33" i="7"/>
  <c r="H33" i="7" s="1"/>
  <c r="J33" i="7"/>
  <c r="K33" i="7"/>
  <c r="L33" i="7"/>
  <c r="G34" i="7"/>
  <c r="H34" i="7" s="1"/>
  <c r="J34" i="7"/>
  <c r="K34" i="7"/>
  <c r="L34" i="7"/>
  <c r="G35" i="7"/>
  <c r="H35" i="7" s="1"/>
  <c r="J35" i="7"/>
  <c r="K35" i="7"/>
  <c r="L35" i="7"/>
  <c r="G36" i="7"/>
  <c r="H36" i="7" s="1"/>
  <c r="J36" i="7"/>
  <c r="K36" i="7"/>
  <c r="L36" i="7"/>
  <c r="G37" i="7"/>
  <c r="H37" i="7" s="1"/>
  <c r="J37" i="7"/>
  <c r="K37" i="7"/>
  <c r="L37" i="7"/>
  <c r="G38" i="7"/>
  <c r="H38" i="7" s="1"/>
  <c r="J38" i="7"/>
  <c r="K38" i="7"/>
  <c r="L38" i="7"/>
  <c r="G39" i="7"/>
  <c r="H39" i="7" s="1"/>
  <c r="J39" i="7"/>
  <c r="K39" i="7"/>
  <c r="L39" i="7"/>
  <c r="G40" i="7"/>
  <c r="H40" i="7" s="1"/>
  <c r="J40" i="7"/>
  <c r="K40" i="7"/>
  <c r="L40" i="7"/>
  <c r="G41" i="7"/>
  <c r="H41" i="7" s="1"/>
  <c r="J41" i="7"/>
  <c r="K41" i="7"/>
  <c r="L41" i="7"/>
  <c r="G42" i="7"/>
  <c r="H42" i="7" s="1"/>
  <c r="J42" i="7"/>
  <c r="K42" i="7"/>
  <c r="L42" i="7"/>
  <c r="G43" i="7"/>
  <c r="H43" i="7" s="1"/>
  <c r="J43" i="7"/>
  <c r="K43" i="7"/>
  <c r="L43" i="7"/>
  <c r="G44" i="7"/>
  <c r="H44" i="7" s="1"/>
  <c r="J44" i="7"/>
  <c r="K44" i="7"/>
  <c r="L44" i="7"/>
  <c r="G45" i="7"/>
  <c r="H45" i="7" s="1"/>
  <c r="J45" i="7"/>
  <c r="K45" i="7"/>
  <c r="L45" i="7"/>
  <c r="G46" i="7"/>
  <c r="H46" i="7" s="1"/>
  <c r="J46" i="7"/>
  <c r="K46" i="7"/>
  <c r="L46" i="7"/>
  <c r="G47" i="7"/>
  <c r="H47" i="7" s="1"/>
  <c r="J47" i="7"/>
  <c r="K47" i="7"/>
  <c r="L47" i="7"/>
  <c r="G48" i="7"/>
  <c r="H48" i="7" s="1"/>
  <c r="J48" i="7"/>
  <c r="K48" i="7"/>
  <c r="L48" i="7"/>
  <c r="G49" i="7"/>
  <c r="H49" i="7" s="1"/>
  <c r="J49" i="7"/>
  <c r="K49" i="7"/>
  <c r="L49" i="7"/>
  <c r="G50" i="7"/>
  <c r="H50" i="7" s="1"/>
  <c r="J50" i="7"/>
  <c r="K50" i="7"/>
  <c r="L50" i="7"/>
  <c r="G51" i="7"/>
  <c r="H51" i="7" s="1"/>
  <c r="J51" i="7"/>
  <c r="K51" i="7"/>
  <c r="L51" i="7"/>
  <c r="G52" i="7"/>
  <c r="H52" i="7" s="1"/>
  <c r="J52" i="7"/>
  <c r="K52" i="7"/>
  <c r="L52" i="7"/>
  <c r="G53" i="7"/>
  <c r="H53" i="7" s="1"/>
  <c r="J53" i="7"/>
  <c r="K53" i="7"/>
  <c r="L53" i="7"/>
  <c r="G54" i="7"/>
  <c r="H54" i="7" s="1"/>
  <c r="J54" i="7"/>
  <c r="K54" i="7"/>
  <c r="L54" i="7"/>
  <c r="G55" i="7"/>
  <c r="G57" i="7"/>
  <c r="H57" i="7" s="1"/>
  <c r="J57" i="7"/>
  <c r="J56" i="7" s="1"/>
  <c r="K57" i="7"/>
  <c r="K56" i="7" s="1"/>
  <c r="L57" i="7"/>
  <c r="L56" i="7" s="1"/>
  <c r="G58" i="7"/>
  <c r="G59" i="7"/>
  <c r="H59" i="7" s="1"/>
  <c r="J59" i="7"/>
  <c r="J58" i="7" s="1"/>
  <c r="K59" i="7"/>
  <c r="K58" i="7" s="1"/>
  <c r="L59" i="7"/>
  <c r="L58" i="7" s="1"/>
  <c r="G60" i="7"/>
  <c r="G61" i="7"/>
  <c r="H61" i="7" s="1"/>
  <c r="J61" i="7"/>
  <c r="J60" i="7" s="1"/>
  <c r="K61" i="7"/>
  <c r="L61" i="7"/>
  <c r="L60" i="7" s="1"/>
  <c r="G64" i="7"/>
  <c r="H64" i="7" s="1"/>
  <c r="J64" i="7"/>
  <c r="K64" i="7"/>
  <c r="L64" i="7"/>
  <c r="G65" i="7"/>
  <c r="H65" i="7" s="1"/>
  <c r="J65" i="7"/>
  <c r="K65" i="7"/>
  <c r="L65" i="7"/>
  <c r="G66" i="7"/>
  <c r="H66" i="7" s="1"/>
  <c r="J66" i="7"/>
  <c r="K66" i="7"/>
  <c r="L66" i="7"/>
  <c r="G67" i="7"/>
  <c r="H67" i="7" s="1"/>
  <c r="J67" i="7"/>
  <c r="K67" i="7"/>
  <c r="L67" i="7"/>
  <c r="G68" i="7"/>
  <c r="G69" i="7"/>
  <c r="H69" i="7" s="1"/>
  <c r="J69" i="7"/>
  <c r="K69" i="7"/>
  <c r="L69" i="7"/>
  <c r="G70" i="7"/>
  <c r="H70" i="7" s="1"/>
  <c r="J70" i="7"/>
  <c r="K70" i="7"/>
  <c r="L70" i="7"/>
  <c r="G71" i="7"/>
  <c r="H71" i="7" s="1"/>
  <c r="J71" i="7"/>
  <c r="K71" i="7"/>
  <c r="L71" i="7"/>
  <c r="G72" i="7"/>
  <c r="H72" i="7" s="1"/>
  <c r="J72" i="7"/>
  <c r="K72" i="7"/>
  <c r="L72" i="7"/>
  <c r="G73" i="7"/>
  <c r="H73" i="7" s="1"/>
  <c r="J73" i="7"/>
  <c r="K73" i="7"/>
  <c r="L73" i="7"/>
  <c r="G74" i="7"/>
  <c r="H74" i="7" s="1"/>
  <c r="J74" i="7"/>
  <c r="K74" i="7"/>
  <c r="L74" i="7"/>
  <c r="G75" i="7"/>
  <c r="H75" i="7" s="1"/>
  <c r="J75" i="7"/>
  <c r="K75" i="7"/>
  <c r="L75" i="7"/>
  <c r="G76" i="7"/>
  <c r="H76" i="7" s="1"/>
  <c r="J76" i="7"/>
  <c r="K76" i="7"/>
  <c r="L76" i="7"/>
  <c r="G77" i="7"/>
  <c r="G78" i="7"/>
  <c r="H78" i="7" s="1"/>
  <c r="J78" i="7"/>
  <c r="K78" i="7"/>
  <c r="L78" i="7"/>
  <c r="G79" i="7"/>
  <c r="H79" i="7" s="1"/>
  <c r="J79" i="7"/>
  <c r="K79" i="7"/>
  <c r="L79" i="7"/>
  <c r="G80" i="7"/>
  <c r="H80" i="7" s="1"/>
  <c r="J80" i="7"/>
  <c r="K80" i="7"/>
  <c r="L80" i="7"/>
  <c r="G81" i="7"/>
  <c r="H81" i="7" s="1"/>
  <c r="J81" i="7"/>
  <c r="K81" i="7"/>
  <c r="L81" i="7"/>
  <c r="G82" i="7"/>
  <c r="H82" i="7" s="1"/>
  <c r="J82" i="7"/>
  <c r="K82" i="7"/>
  <c r="L82" i="7"/>
  <c r="G83" i="7"/>
  <c r="H83" i="7" s="1"/>
  <c r="J83" i="7"/>
  <c r="K83" i="7"/>
  <c r="L83" i="7"/>
  <c r="G84" i="7"/>
  <c r="H84" i="7" s="1"/>
  <c r="J84" i="7"/>
  <c r="K84" i="7"/>
  <c r="L84" i="7"/>
  <c r="G85" i="7"/>
  <c r="H85" i="7" s="1"/>
  <c r="J85" i="7"/>
  <c r="K85" i="7"/>
  <c r="L85" i="7"/>
  <c r="G86" i="7"/>
  <c r="H86" i="7" s="1"/>
  <c r="J86" i="7"/>
  <c r="K86" i="7"/>
  <c r="L86" i="7"/>
  <c r="G87" i="7"/>
  <c r="H87" i="7" s="1"/>
  <c r="J87" i="7"/>
  <c r="K87" i="7"/>
  <c r="L87" i="7"/>
  <c r="G88" i="7"/>
  <c r="H88" i="7" s="1"/>
  <c r="J88" i="7"/>
  <c r="K88" i="7"/>
  <c r="L88" i="7"/>
  <c r="G89" i="7"/>
  <c r="H89" i="7" s="1"/>
  <c r="J89" i="7"/>
  <c r="K89" i="7"/>
  <c r="L89" i="7"/>
  <c r="G90" i="7"/>
  <c r="H90" i="7" s="1"/>
  <c r="J90" i="7"/>
  <c r="K90" i="7"/>
  <c r="L90" i="7"/>
  <c r="G91" i="7"/>
  <c r="H91" i="7" s="1"/>
  <c r="J91" i="7"/>
  <c r="K91" i="7"/>
  <c r="L91" i="7"/>
  <c r="G92" i="7"/>
  <c r="H92" i="7" s="1"/>
  <c r="J92" i="7"/>
  <c r="K92" i="7"/>
  <c r="L92" i="7"/>
  <c r="G93" i="7"/>
  <c r="H93" i="7" s="1"/>
  <c r="J93" i="7"/>
  <c r="K93" i="7"/>
  <c r="L93" i="7"/>
  <c r="G94" i="7"/>
  <c r="H94" i="7" s="1"/>
  <c r="J94" i="7"/>
  <c r="K94" i="7"/>
  <c r="L94" i="7"/>
  <c r="G95" i="7"/>
  <c r="H95" i="7" s="1"/>
  <c r="J95" i="7"/>
  <c r="K95" i="7"/>
  <c r="L95" i="7"/>
  <c r="G96" i="7"/>
  <c r="G97" i="7"/>
  <c r="H97" i="7" s="1"/>
  <c r="J97" i="7"/>
  <c r="K97" i="7"/>
  <c r="L97" i="7"/>
  <c r="G98" i="7"/>
  <c r="H98" i="7" s="1"/>
  <c r="J98" i="7"/>
  <c r="K98" i="7"/>
  <c r="L98" i="7"/>
  <c r="G99" i="7"/>
  <c r="H99" i="7" s="1"/>
  <c r="J99" i="7"/>
  <c r="K99" i="7"/>
  <c r="L99" i="7"/>
  <c r="G100" i="7"/>
  <c r="H100" i="7" s="1"/>
  <c r="J100" i="7"/>
  <c r="K100" i="7"/>
  <c r="L100" i="7"/>
  <c r="G101" i="7"/>
  <c r="H101" i="7" s="1"/>
  <c r="J101" i="7"/>
  <c r="K101" i="7"/>
  <c r="L101" i="7"/>
  <c r="G102" i="7"/>
  <c r="H102" i="7" s="1"/>
  <c r="J102" i="7"/>
  <c r="K102" i="7"/>
  <c r="L102" i="7"/>
  <c r="G103" i="7"/>
  <c r="H103" i="7" s="1"/>
  <c r="J103" i="7"/>
  <c r="K103" i="7"/>
  <c r="L103" i="7"/>
  <c r="G104" i="7"/>
  <c r="H104" i="7" s="1"/>
  <c r="J104" i="7"/>
  <c r="K104" i="7"/>
  <c r="L104" i="7"/>
  <c r="G105" i="7"/>
  <c r="H105" i="7" s="1"/>
  <c r="J105" i="7"/>
  <c r="K105" i="7"/>
  <c r="L105" i="7"/>
  <c r="H108" i="7"/>
  <c r="J108" i="7"/>
  <c r="G111" i="7"/>
  <c r="H111" i="7" s="1"/>
  <c r="J111" i="7"/>
  <c r="K111" i="7"/>
  <c r="L111" i="7"/>
  <c r="G112" i="7"/>
  <c r="H112" i="7" s="1"/>
  <c r="J112" i="7"/>
  <c r="K112" i="7"/>
  <c r="L112" i="7"/>
  <c r="G113" i="7"/>
  <c r="H113" i="7" s="1"/>
  <c r="J113" i="7"/>
  <c r="K113" i="7"/>
  <c r="L113" i="7"/>
  <c r="G116" i="7"/>
  <c r="H116" i="7" s="1"/>
  <c r="J116" i="7"/>
  <c r="K116" i="7"/>
  <c r="L116" i="7"/>
  <c r="G117" i="7"/>
  <c r="H117" i="7" s="1"/>
  <c r="J117" i="7"/>
  <c r="K117" i="7"/>
  <c r="L117" i="7"/>
  <c r="G118" i="7"/>
  <c r="H118" i="7" s="1"/>
  <c r="J118" i="7"/>
  <c r="K118" i="7"/>
  <c r="L118" i="7"/>
  <c r="K120" i="7"/>
  <c r="L120" i="7"/>
  <c r="M120" i="7" s="1"/>
  <c r="G121" i="7"/>
  <c r="H121" i="7" s="1"/>
  <c r="J121" i="7"/>
  <c r="J120" i="7" s="1"/>
  <c r="K121" i="7"/>
  <c r="L121" i="7"/>
  <c r="K122" i="7"/>
  <c r="L122" i="7"/>
  <c r="G123" i="7"/>
  <c r="H123" i="7" s="1"/>
  <c r="J123" i="7"/>
  <c r="J122" i="7" s="1"/>
  <c r="K123" i="7"/>
  <c r="L123" i="7"/>
  <c r="K124" i="7"/>
  <c r="L124" i="7"/>
  <c r="G125" i="7"/>
  <c r="H125" i="7" s="1"/>
  <c r="J125" i="7"/>
  <c r="K125" i="7"/>
  <c r="L125" i="7"/>
  <c r="M125" i="7" s="1"/>
  <c r="G126" i="7"/>
  <c r="H126" i="7" s="1"/>
  <c r="J126" i="7"/>
  <c r="K126" i="7"/>
  <c r="L126" i="7"/>
  <c r="G127" i="7"/>
  <c r="H127" i="7" s="1"/>
  <c r="J127" i="7"/>
  <c r="K127" i="7"/>
  <c r="L127" i="7"/>
  <c r="G129" i="7"/>
  <c r="H129" i="7" s="1"/>
  <c r="J129" i="7"/>
  <c r="K129" i="7"/>
  <c r="L129" i="7"/>
  <c r="G130" i="7"/>
  <c r="H130" i="7" s="1"/>
  <c r="J130" i="7"/>
  <c r="K130" i="7"/>
  <c r="L130" i="7"/>
  <c r="G131" i="7"/>
  <c r="H131" i="7" s="1"/>
  <c r="J131" i="7"/>
  <c r="K131" i="7"/>
  <c r="L131" i="7"/>
  <c r="G132" i="7"/>
  <c r="H132" i="7" s="1"/>
  <c r="J132" i="7"/>
  <c r="K132" i="7"/>
  <c r="L132" i="7"/>
  <c r="G133" i="7"/>
  <c r="H133" i="7" s="1"/>
  <c r="J133" i="7"/>
  <c r="K133" i="7"/>
  <c r="L133" i="7"/>
  <c r="G135" i="7"/>
  <c r="H135" i="7" s="1"/>
  <c r="J135" i="7"/>
  <c r="K135" i="7"/>
  <c r="L135" i="7"/>
  <c r="G136" i="7"/>
  <c r="H136" i="7" s="1"/>
  <c r="J136" i="7"/>
  <c r="K136" i="7"/>
  <c r="L136" i="7"/>
  <c r="G137" i="7"/>
  <c r="H137" i="7" s="1"/>
  <c r="J137" i="7"/>
  <c r="K137" i="7"/>
  <c r="L137" i="7"/>
  <c r="G138" i="7"/>
  <c r="H138" i="7" s="1"/>
  <c r="J138" i="7"/>
  <c r="K138" i="7"/>
  <c r="L138" i="7"/>
  <c r="G139" i="7"/>
  <c r="H139" i="7" s="1"/>
  <c r="J139" i="7"/>
  <c r="K139" i="7"/>
  <c r="L139" i="7"/>
  <c r="G140" i="7"/>
  <c r="H140" i="7" s="1"/>
  <c r="J140" i="7"/>
  <c r="K140" i="7"/>
  <c r="L140" i="7"/>
  <c r="G141" i="7"/>
  <c r="H141" i="7" s="1"/>
  <c r="J141" i="7"/>
  <c r="K141" i="7"/>
  <c r="L141" i="7"/>
  <c r="G143" i="7"/>
  <c r="H143" i="7" s="1"/>
  <c r="J143" i="7"/>
  <c r="K143" i="7"/>
  <c r="L143" i="7"/>
  <c r="G144" i="7"/>
  <c r="H144" i="7" s="1"/>
  <c r="J144" i="7"/>
  <c r="K144" i="7"/>
  <c r="L144" i="7"/>
  <c r="M144" i="7" s="1"/>
  <c r="G145" i="7"/>
  <c r="H145" i="7" s="1"/>
  <c r="J145" i="7"/>
  <c r="K145" i="7"/>
  <c r="L145" i="7"/>
  <c r="G146" i="7"/>
  <c r="H146" i="7" s="1"/>
  <c r="J146" i="7"/>
  <c r="K146" i="7"/>
  <c r="L146" i="7"/>
  <c r="G147" i="7"/>
  <c r="H147" i="7" s="1"/>
  <c r="J147" i="7"/>
  <c r="K147" i="7"/>
  <c r="L147" i="7"/>
  <c r="G148" i="7"/>
  <c r="H148" i="7" s="1"/>
  <c r="J148" i="7"/>
  <c r="K148" i="7"/>
  <c r="L148" i="7"/>
  <c r="G149" i="7"/>
  <c r="H149" i="7" s="1"/>
  <c r="J149" i="7"/>
  <c r="K149" i="7"/>
  <c r="L149" i="7"/>
  <c r="G150" i="7"/>
  <c r="H150" i="7" s="1"/>
  <c r="J150" i="7"/>
  <c r="K150" i="7"/>
  <c r="L150" i="7"/>
  <c r="G151" i="7"/>
  <c r="H151" i="7" s="1"/>
  <c r="J151" i="7"/>
  <c r="K151" i="7"/>
  <c r="L151" i="7"/>
  <c r="G152" i="7"/>
  <c r="H152" i="7" s="1"/>
  <c r="J152" i="7"/>
  <c r="K152" i="7"/>
  <c r="L152" i="7"/>
  <c r="G153" i="7"/>
  <c r="H153" i="7" s="1"/>
  <c r="J153" i="7"/>
  <c r="K153" i="7"/>
  <c r="L153" i="7"/>
  <c r="G156" i="7"/>
  <c r="H156" i="7" s="1"/>
  <c r="J156" i="7"/>
  <c r="K156" i="7"/>
  <c r="L156" i="7"/>
  <c r="G157" i="7"/>
  <c r="H157" i="7" s="1"/>
  <c r="J157" i="7"/>
  <c r="K157" i="7"/>
  <c r="L157" i="7"/>
  <c r="G158" i="7"/>
  <c r="H158" i="7" s="1"/>
  <c r="J158" i="7"/>
  <c r="K158" i="7"/>
  <c r="L158" i="7"/>
  <c r="G159" i="7"/>
  <c r="H159" i="7" s="1"/>
  <c r="J159" i="7"/>
  <c r="K159" i="7"/>
  <c r="L159" i="7"/>
  <c r="G160" i="7"/>
  <c r="H160" i="7" s="1"/>
  <c r="J160" i="7"/>
  <c r="K160" i="7"/>
  <c r="L160" i="7"/>
  <c r="G161" i="7"/>
  <c r="H161" i="7" s="1"/>
  <c r="J161" i="7"/>
  <c r="K161" i="7"/>
  <c r="L161" i="7"/>
  <c r="G162" i="7"/>
  <c r="H162" i="7" s="1"/>
  <c r="J162" i="7"/>
  <c r="K162" i="7"/>
  <c r="L162" i="7"/>
  <c r="G163" i="7"/>
  <c r="H163" i="7" s="1"/>
  <c r="J163" i="7"/>
  <c r="K163" i="7"/>
  <c r="L163" i="7"/>
  <c r="G164" i="7"/>
  <c r="H164" i="7" s="1"/>
  <c r="J164" i="7"/>
  <c r="K164" i="7"/>
  <c r="L164" i="7"/>
  <c r="G166" i="7"/>
  <c r="H166" i="7" s="1"/>
  <c r="K166" i="7"/>
  <c r="L166" i="7"/>
  <c r="G167" i="7"/>
  <c r="H167" i="7" s="1"/>
  <c r="J167" i="7"/>
  <c r="K167" i="7"/>
  <c r="L167" i="7"/>
  <c r="G168" i="7"/>
  <c r="H168" i="7" s="1"/>
  <c r="J168" i="7"/>
  <c r="K168" i="7"/>
  <c r="L168" i="7"/>
  <c r="G169" i="7"/>
  <c r="H169" i="7" s="1"/>
  <c r="J169" i="7"/>
  <c r="K169" i="7"/>
  <c r="L169" i="7"/>
  <c r="G170" i="7"/>
  <c r="H170" i="7" s="1"/>
  <c r="J170" i="7"/>
  <c r="K170" i="7"/>
  <c r="L170" i="7"/>
  <c r="G171" i="7"/>
  <c r="H171" i="7" s="1"/>
  <c r="J171" i="7"/>
  <c r="K171" i="7"/>
  <c r="L171" i="7"/>
  <c r="G172" i="7"/>
  <c r="H172" i="7" s="1"/>
  <c r="J172" i="7"/>
  <c r="K172" i="7"/>
  <c r="L172" i="7"/>
  <c r="G173" i="7"/>
  <c r="G174" i="7"/>
  <c r="H174" i="7" s="1"/>
  <c r="J174" i="7"/>
  <c r="J173" i="7" s="1"/>
  <c r="K174" i="7"/>
  <c r="K173" i="7" s="1"/>
  <c r="L174" i="7"/>
  <c r="L173" i="7" s="1"/>
  <c r="G175" i="7"/>
  <c r="G176" i="7"/>
  <c r="H176" i="7" s="1"/>
  <c r="J176" i="7"/>
  <c r="K176" i="7"/>
  <c r="L176" i="7"/>
  <c r="G177" i="7"/>
  <c r="H177" i="7" s="1"/>
  <c r="J177" i="7"/>
  <c r="K177" i="7"/>
  <c r="L177" i="7"/>
  <c r="G178" i="7"/>
  <c r="H178" i="7" s="1"/>
  <c r="J178" i="7"/>
  <c r="K178" i="7"/>
  <c r="L178" i="7"/>
  <c r="G179" i="7"/>
  <c r="H179" i="7" s="1"/>
  <c r="J179" i="7"/>
  <c r="K179" i="7"/>
  <c r="L179" i="7"/>
  <c r="G180" i="7"/>
  <c r="H180" i="7" s="1"/>
  <c r="J180" i="7"/>
  <c r="K180" i="7"/>
  <c r="L180" i="7"/>
  <c r="G182" i="7"/>
  <c r="H182" i="7" s="1"/>
  <c r="J182" i="7"/>
  <c r="K182" i="7"/>
  <c r="L182" i="7"/>
  <c r="G183" i="7"/>
  <c r="H183" i="7" s="1"/>
  <c r="J183" i="7"/>
  <c r="K183" i="7"/>
  <c r="L183" i="7"/>
  <c r="G184" i="7"/>
  <c r="H184" i="7" s="1"/>
  <c r="J184" i="7"/>
  <c r="K184" i="7"/>
  <c r="L184" i="7"/>
  <c r="G185" i="7"/>
  <c r="H185" i="7" s="1"/>
  <c r="J185" i="7"/>
  <c r="K185" i="7"/>
  <c r="L185" i="7"/>
  <c r="M185" i="7" s="1"/>
  <c r="G186" i="7"/>
  <c r="H186" i="7" s="1"/>
  <c r="J186" i="7"/>
  <c r="K186" i="7"/>
  <c r="L186" i="7"/>
  <c r="G187" i="7"/>
  <c r="H187" i="7" s="1"/>
  <c r="J187" i="7"/>
  <c r="K187" i="7"/>
  <c r="L187" i="7"/>
  <c r="G188" i="7"/>
  <c r="H188" i="7" s="1"/>
  <c r="J188" i="7"/>
  <c r="K188" i="7"/>
  <c r="L188" i="7"/>
  <c r="G189" i="7"/>
  <c r="H189" i="7" s="1"/>
  <c r="J189" i="7"/>
  <c r="K189" i="7"/>
  <c r="L189" i="7"/>
  <c r="G191" i="7"/>
  <c r="H191" i="7" s="1"/>
  <c r="J191" i="7"/>
  <c r="K191" i="7"/>
  <c r="L191" i="7"/>
  <c r="G192" i="7"/>
  <c r="H192" i="7" s="1"/>
  <c r="J192" i="7"/>
  <c r="K192" i="7"/>
  <c r="L192" i="7"/>
  <c r="G193" i="7"/>
  <c r="H193" i="7" s="1"/>
  <c r="J193" i="7"/>
  <c r="K193" i="7"/>
  <c r="L193" i="7"/>
  <c r="G194" i="7"/>
  <c r="H194" i="7" s="1"/>
  <c r="J194" i="7"/>
  <c r="K194" i="7"/>
  <c r="L194" i="7"/>
  <c r="G195" i="7"/>
  <c r="H195" i="7" s="1"/>
  <c r="J195" i="7"/>
  <c r="K195" i="7"/>
  <c r="L195" i="7"/>
  <c r="G196" i="7"/>
  <c r="G197" i="7"/>
  <c r="H197" i="7" s="1"/>
  <c r="J197" i="7"/>
  <c r="K197" i="7"/>
  <c r="L197" i="7"/>
  <c r="G198" i="7"/>
  <c r="H198" i="7" s="1"/>
  <c r="J198" i="7"/>
  <c r="K198" i="7"/>
  <c r="L198" i="7"/>
  <c r="G199" i="7"/>
  <c r="H199" i="7" s="1"/>
  <c r="J199" i="7"/>
  <c r="K199" i="7"/>
  <c r="L199" i="7"/>
  <c r="G200" i="7"/>
  <c r="H200" i="7" s="1"/>
  <c r="J200" i="7"/>
  <c r="K200" i="7"/>
  <c r="L200" i="7"/>
  <c r="G201" i="7"/>
  <c r="G202" i="7"/>
  <c r="H202" i="7" s="1"/>
  <c r="J202" i="7"/>
  <c r="K202" i="7"/>
  <c r="L202" i="7"/>
  <c r="G203" i="7"/>
  <c r="H203" i="7" s="1"/>
  <c r="J203" i="7"/>
  <c r="K203" i="7"/>
  <c r="L203" i="7"/>
  <c r="G204" i="7"/>
  <c r="H204" i="7" s="1"/>
  <c r="J204" i="7"/>
  <c r="K204" i="7"/>
  <c r="L204" i="7"/>
  <c r="G205" i="7"/>
  <c r="H205" i="7" s="1"/>
  <c r="J205" i="7"/>
  <c r="K205" i="7"/>
  <c r="L205" i="7"/>
  <c r="G206" i="7"/>
  <c r="H206" i="7" s="1"/>
  <c r="J206" i="7"/>
  <c r="K206" i="7"/>
  <c r="L206" i="7"/>
  <c r="G207" i="7"/>
  <c r="H207" i="7" s="1"/>
  <c r="J207" i="7"/>
  <c r="K207" i="7"/>
  <c r="L207" i="7"/>
  <c r="G208" i="7"/>
  <c r="H208" i="7" s="1"/>
  <c r="J208" i="7"/>
  <c r="K208" i="7"/>
  <c r="L208" i="7"/>
  <c r="G209" i="7"/>
  <c r="H209" i="7" s="1"/>
  <c r="J209" i="7"/>
  <c r="K209" i="7"/>
  <c r="L209" i="7"/>
  <c r="G210" i="7"/>
  <c r="H210" i="7" s="1"/>
  <c r="J210" i="7"/>
  <c r="K210" i="7"/>
  <c r="L210" i="7"/>
  <c r="G211" i="7"/>
  <c r="H211" i="7" s="1"/>
  <c r="J211" i="7"/>
  <c r="K211" i="7"/>
  <c r="L211" i="7"/>
  <c r="G212" i="7"/>
  <c r="H212" i="7" s="1"/>
  <c r="J212" i="7"/>
  <c r="K212" i="7"/>
  <c r="L212" i="7"/>
  <c r="G213" i="7"/>
  <c r="H213" i="7" s="1"/>
  <c r="J213" i="7"/>
  <c r="K213" i="7"/>
  <c r="L213" i="7"/>
  <c r="G214" i="7"/>
  <c r="H214" i="7" s="1"/>
  <c r="J214" i="7"/>
  <c r="K214" i="7"/>
  <c r="L214" i="7"/>
  <c r="G215" i="7"/>
  <c r="H215" i="7" s="1"/>
  <c r="J215" i="7"/>
  <c r="K215" i="7"/>
  <c r="L215" i="7"/>
  <c r="G216" i="7"/>
  <c r="H216" i="7" s="1"/>
  <c r="J216" i="7"/>
  <c r="K216" i="7"/>
  <c r="L216" i="7"/>
  <c r="G217" i="7"/>
  <c r="H217" i="7" s="1"/>
  <c r="J217" i="7"/>
  <c r="K217" i="7"/>
  <c r="L217" i="7"/>
  <c r="G218" i="7"/>
  <c r="H218" i="7" s="1"/>
  <c r="J218" i="7"/>
  <c r="K218" i="7"/>
  <c r="L218" i="7"/>
  <c r="G219" i="7"/>
  <c r="H219" i="7" s="1"/>
  <c r="J219" i="7"/>
  <c r="K219" i="7"/>
  <c r="L219" i="7"/>
  <c r="G220" i="7"/>
  <c r="H220" i="7" s="1"/>
  <c r="J220" i="7"/>
  <c r="K220" i="7"/>
  <c r="L220" i="7"/>
  <c r="G221" i="7"/>
  <c r="H221" i="7" s="1"/>
  <c r="J221" i="7"/>
  <c r="K221" i="7"/>
  <c r="L221" i="7"/>
  <c r="G222" i="7"/>
  <c r="H222" i="7" s="1"/>
  <c r="J222" i="7"/>
  <c r="K222" i="7"/>
  <c r="L222" i="7"/>
  <c r="G223" i="7"/>
  <c r="H223" i="7" s="1"/>
  <c r="J223" i="7"/>
  <c r="K223" i="7"/>
  <c r="L223" i="7"/>
  <c r="G224" i="7"/>
  <c r="H224" i="7" s="1"/>
  <c r="J224" i="7"/>
  <c r="K224" i="7"/>
  <c r="L224" i="7"/>
  <c r="G225" i="7"/>
  <c r="H225" i="7" s="1"/>
  <c r="J225" i="7"/>
  <c r="K225" i="7"/>
  <c r="L225" i="7"/>
  <c r="G226" i="7"/>
  <c r="H226" i="7" s="1"/>
  <c r="J226" i="7"/>
  <c r="K226" i="7"/>
  <c r="L226" i="7"/>
  <c r="G227" i="7"/>
  <c r="H227" i="7" s="1"/>
  <c r="J227" i="7"/>
  <c r="K227" i="7"/>
  <c r="L227" i="7"/>
  <c r="G228" i="7"/>
  <c r="H228" i="7" s="1"/>
  <c r="J228" i="7"/>
  <c r="K228" i="7"/>
  <c r="L228" i="7"/>
  <c r="G229" i="7"/>
  <c r="H229" i="7" s="1"/>
  <c r="J229" i="7"/>
  <c r="K229" i="7"/>
  <c r="L229" i="7"/>
  <c r="G230" i="7"/>
  <c r="H230" i="7" s="1"/>
  <c r="J230" i="7"/>
  <c r="K230" i="7"/>
  <c r="L230" i="7"/>
  <c r="G231" i="7"/>
  <c r="H231" i="7" s="1"/>
  <c r="J231" i="7"/>
  <c r="K231" i="7"/>
  <c r="L231" i="7"/>
  <c r="G232" i="7"/>
  <c r="H232" i="7" s="1"/>
  <c r="J232" i="7"/>
  <c r="K232" i="7"/>
  <c r="L232" i="7"/>
  <c r="G233" i="7"/>
  <c r="H233" i="7" s="1"/>
  <c r="J233" i="7"/>
  <c r="K233" i="7"/>
  <c r="L233" i="7"/>
  <c r="G235" i="7"/>
  <c r="H235" i="7" s="1"/>
  <c r="J235" i="7"/>
  <c r="K235" i="7"/>
  <c r="L235" i="7"/>
  <c r="G236" i="7"/>
  <c r="H236" i="7" s="1"/>
  <c r="J236" i="7"/>
  <c r="K236" i="7"/>
  <c r="L236" i="7"/>
  <c r="G237" i="7"/>
  <c r="H237" i="7" s="1"/>
  <c r="J237" i="7"/>
  <c r="K237" i="7"/>
  <c r="L237" i="7"/>
  <c r="G238" i="7"/>
  <c r="H238" i="7" s="1"/>
  <c r="J238" i="7"/>
  <c r="K238" i="7"/>
  <c r="L238" i="7"/>
  <c r="G239" i="7"/>
  <c r="H239" i="7" s="1"/>
  <c r="J239" i="7"/>
  <c r="K239" i="7"/>
  <c r="L239" i="7"/>
  <c r="G240" i="7"/>
  <c r="H240" i="7" s="1"/>
  <c r="J240" i="7"/>
  <c r="K240" i="7"/>
  <c r="L240" i="7"/>
  <c r="G241" i="7"/>
  <c r="H241" i="7" s="1"/>
  <c r="J241" i="7"/>
  <c r="K241" i="7"/>
  <c r="L241" i="7"/>
  <c r="G242" i="7"/>
  <c r="H242" i="7" s="1"/>
  <c r="J242" i="7"/>
  <c r="K242" i="7"/>
  <c r="L242" i="7"/>
  <c r="G243" i="7"/>
  <c r="H243" i="7" s="1"/>
  <c r="J243" i="7"/>
  <c r="K243" i="7"/>
  <c r="L243" i="7"/>
  <c r="G244" i="7"/>
  <c r="H244" i="7" s="1"/>
  <c r="J244" i="7"/>
  <c r="K244" i="7"/>
  <c r="L244" i="7"/>
  <c r="M244" i="7" s="1"/>
  <c r="G245" i="7"/>
  <c r="H245" i="7" s="1"/>
  <c r="J245" i="7"/>
  <c r="K245" i="7"/>
  <c r="L245" i="7"/>
  <c r="G246" i="7"/>
  <c r="H246" i="7" s="1"/>
  <c r="J246" i="7"/>
  <c r="K246" i="7"/>
  <c r="L246" i="7"/>
  <c r="G247" i="7"/>
  <c r="H247" i="7" s="1"/>
  <c r="J247" i="7"/>
  <c r="K247" i="7"/>
  <c r="L247" i="7"/>
  <c r="G248" i="7"/>
  <c r="H248" i="7" s="1"/>
  <c r="J248" i="7"/>
  <c r="K248" i="7"/>
  <c r="L248" i="7"/>
  <c r="M248" i="7" s="1"/>
  <c r="G249" i="7"/>
  <c r="H249" i="7" s="1"/>
  <c r="J249" i="7"/>
  <c r="K249" i="7"/>
  <c r="L249" i="7"/>
  <c r="G250" i="7"/>
  <c r="H250" i="7" s="1"/>
  <c r="J250" i="7"/>
  <c r="K250" i="7"/>
  <c r="L250" i="7"/>
  <c r="G251" i="7"/>
  <c r="H251" i="7" s="1"/>
  <c r="J251" i="7"/>
  <c r="K251" i="7"/>
  <c r="L251" i="7"/>
  <c r="G253" i="7"/>
  <c r="H253" i="7" s="1"/>
  <c r="J253" i="7"/>
  <c r="K253" i="7"/>
  <c r="L253" i="7"/>
  <c r="G254" i="7"/>
  <c r="H254" i="7" s="1"/>
  <c r="J254" i="7"/>
  <c r="K254" i="7"/>
  <c r="L254" i="7"/>
  <c r="G255" i="7"/>
  <c r="H255" i="7" s="1"/>
  <c r="J255" i="7"/>
  <c r="K255" i="7"/>
  <c r="L255" i="7"/>
  <c r="G256" i="7"/>
  <c r="H256" i="7" s="1"/>
  <c r="J256" i="7"/>
  <c r="K256" i="7"/>
  <c r="L256" i="7"/>
  <c r="G257" i="7"/>
  <c r="H257" i="7" s="1"/>
  <c r="J257" i="7"/>
  <c r="K257" i="7"/>
  <c r="L257" i="7"/>
  <c r="G258" i="7"/>
  <c r="H258" i="7" s="1"/>
  <c r="J258" i="7"/>
  <c r="K258" i="7"/>
  <c r="L258" i="7"/>
  <c r="G259" i="7"/>
  <c r="H259" i="7" s="1"/>
  <c r="J259" i="7"/>
  <c r="K259" i="7"/>
  <c r="L259" i="7"/>
  <c r="G260" i="7"/>
  <c r="H260" i="7" s="1"/>
  <c r="J260" i="7"/>
  <c r="K260" i="7"/>
  <c r="L260" i="7"/>
  <c r="G261" i="7"/>
  <c r="H261" i="7" s="1"/>
  <c r="J261" i="7"/>
  <c r="K261" i="7"/>
  <c r="L261" i="7"/>
  <c r="G262" i="7"/>
  <c r="H262" i="7" s="1"/>
  <c r="J262" i="7"/>
  <c r="K262" i="7"/>
  <c r="L262" i="7"/>
  <c r="G263" i="7"/>
  <c r="H263" i="7" s="1"/>
  <c r="J263" i="7"/>
  <c r="K263" i="7"/>
  <c r="L263" i="7"/>
  <c r="G264" i="7"/>
  <c r="H264" i="7" s="1"/>
  <c r="J264" i="7"/>
  <c r="K264" i="7"/>
  <c r="L264" i="7"/>
  <c r="G265" i="7"/>
  <c r="H265" i="7" s="1"/>
  <c r="J265" i="7"/>
  <c r="K265" i="7"/>
  <c r="L265" i="7"/>
  <c r="G266" i="7"/>
  <c r="H266" i="7" s="1"/>
  <c r="J266" i="7"/>
  <c r="K266" i="7"/>
  <c r="L266" i="7"/>
  <c r="G267" i="7"/>
  <c r="H267" i="7" s="1"/>
  <c r="J267" i="7"/>
  <c r="K267" i="7"/>
  <c r="L267" i="7"/>
  <c r="G268" i="7"/>
  <c r="H268" i="7" s="1"/>
  <c r="J268" i="7"/>
  <c r="K268" i="7"/>
  <c r="L268" i="7"/>
  <c r="G269" i="7"/>
  <c r="H269" i="7" s="1"/>
  <c r="J269" i="7"/>
  <c r="K269" i="7"/>
  <c r="L269" i="7"/>
  <c r="G270" i="7"/>
  <c r="H270" i="7" s="1"/>
  <c r="J270" i="7"/>
  <c r="K270" i="7"/>
  <c r="L270" i="7"/>
  <c r="G271" i="7"/>
  <c r="H271" i="7" s="1"/>
  <c r="J271" i="7"/>
  <c r="K271" i="7"/>
  <c r="L271" i="7"/>
  <c r="G272" i="7"/>
  <c r="H272" i="7" s="1"/>
  <c r="J272" i="7"/>
  <c r="K272" i="7"/>
  <c r="L272" i="7"/>
  <c r="G273" i="7"/>
  <c r="H273" i="7" s="1"/>
  <c r="J273" i="7"/>
  <c r="K273" i="7"/>
  <c r="L273" i="7"/>
  <c r="G275" i="7"/>
  <c r="H275" i="7" s="1"/>
  <c r="J275" i="7"/>
  <c r="K275" i="7"/>
  <c r="L275" i="7"/>
  <c r="G276" i="7"/>
  <c r="H276" i="7" s="1"/>
  <c r="J276" i="7"/>
  <c r="K276" i="7"/>
  <c r="L276" i="7"/>
  <c r="M276" i="7" s="1"/>
  <c r="G277" i="7"/>
  <c r="H277" i="7" s="1"/>
  <c r="J277" i="7"/>
  <c r="K277" i="7"/>
  <c r="L277" i="7"/>
  <c r="G278" i="7"/>
  <c r="H278" i="7" s="1"/>
  <c r="J278" i="7"/>
  <c r="K278" i="7"/>
  <c r="L278" i="7"/>
  <c r="G279" i="7"/>
  <c r="H279" i="7" s="1"/>
  <c r="J279" i="7"/>
  <c r="K279" i="7"/>
  <c r="L279" i="7"/>
  <c r="G280" i="7"/>
  <c r="H280" i="7" s="1"/>
  <c r="J280" i="7"/>
  <c r="K280" i="7"/>
  <c r="L280" i="7"/>
  <c r="H282" i="7"/>
  <c r="K282" i="7"/>
  <c r="K281" i="7" s="1"/>
  <c r="L282" i="7"/>
  <c r="L281" i="7" s="1"/>
  <c r="G285" i="7"/>
  <c r="H285" i="7" s="1"/>
  <c r="J285" i="7"/>
  <c r="K285" i="7"/>
  <c r="L285" i="7"/>
  <c r="G286" i="7"/>
  <c r="H286" i="7" s="1"/>
  <c r="J286" i="7"/>
  <c r="K286" i="7"/>
  <c r="L286" i="7"/>
  <c r="G287" i="7"/>
  <c r="H287" i="7" s="1"/>
  <c r="J287" i="7"/>
  <c r="K287" i="7"/>
  <c r="L287" i="7"/>
  <c r="G288" i="7"/>
  <c r="H288" i="7" s="1"/>
  <c r="J288" i="7"/>
  <c r="K288" i="7"/>
  <c r="L288" i="7"/>
  <c r="G289" i="7"/>
  <c r="H289" i="7" s="1"/>
  <c r="J289" i="7"/>
  <c r="K289" i="7"/>
  <c r="L289" i="7"/>
  <c r="G290" i="7"/>
  <c r="H290" i="7" s="1"/>
  <c r="J290" i="7"/>
  <c r="K290" i="7"/>
  <c r="L290" i="7"/>
  <c r="G291" i="7"/>
  <c r="H291" i="7" s="1"/>
  <c r="J291" i="7"/>
  <c r="K291" i="7"/>
  <c r="L291" i="7"/>
  <c r="G292" i="7"/>
  <c r="H292" i="7" s="1"/>
  <c r="J292" i="7"/>
  <c r="K292" i="7"/>
  <c r="L292" i="7"/>
  <c r="G293" i="7"/>
  <c r="H293" i="7" s="1"/>
  <c r="J293" i="7"/>
  <c r="K293" i="7"/>
  <c r="L293" i="7"/>
  <c r="G295" i="7"/>
  <c r="H295" i="7" s="1"/>
  <c r="J295" i="7"/>
  <c r="K295" i="7"/>
  <c r="L295" i="7"/>
  <c r="G296" i="7"/>
  <c r="H296" i="7" s="1"/>
  <c r="J296" i="7"/>
  <c r="K296" i="7"/>
  <c r="L296" i="7"/>
  <c r="G297" i="7"/>
  <c r="H297" i="7" s="1"/>
  <c r="J297" i="7"/>
  <c r="K297" i="7"/>
  <c r="L297" i="7"/>
  <c r="G298" i="7"/>
  <c r="H298" i="7" s="1"/>
  <c r="J298" i="7"/>
  <c r="K298" i="7"/>
  <c r="L298" i="7"/>
  <c r="G299" i="7"/>
  <c r="H299" i="7" s="1"/>
  <c r="J299" i="7"/>
  <c r="K299" i="7"/>
  <c r="L299" i="7"/>
  <c r="G300" i="7"/>
  <c r="H300" i="7" s="1"/>
  <c r="K300" i="7"/>
  <c r="L300" i="7"/>
  <c r="G301" i="7"/>
  <c r="H301" i="7" s="1"/>
  <c r="J301" i="7"/>
  <c r="K301" i="7"/>
  <c r="L301" i="7"/>
  <c r="G303" i="7"/>
  <c r="H303" i="7" s="1"/>
  <c r="J303" i="7"/>
  <c r="J302" i="7" s="1"/>
  <c r="K303" i="7"/>
  <c r="L303" i="7"/>
  <c r="L302" i="7" s="1"/>
  <c r="G305" i="7"/>
  <c r="H305" i="7" s="1"/>
  <c r="J305" i="7"/>
  <c r="K305" i="7"/>
  <c r="L305" i="7"/>
  <c r="G306" i="7"/>
  <c r="H306" i="7" s="1"/>
  <c r="J306" i="7"/>
  <c r="K306" i="7"/>
  <c r="L306" i="7"/>
  <c r="G307" i="7"/>
  <c r="H307" i="7" s="1"/>
  <c r="J307" i="7"/>
  <c r="K307" i="7"/>
  <c r="L307" i="7"/>
  <c r="G308" i="7"/>
  <c r="H308" i="7" s="1"/>
  <c r="J308" i="7"/>
  <c r="K308" i="7"/>
  <c r="L308" i="7"/>
  <c r="G309" i="7"/>
  <c r="H309" i="7" s="1"/>
  <c r="J309" i="7"/>
  <c r="K309" i="7"/>
  <c r="L309" i="7"/>
  <c r="G311" i="7"/>
  <c r="H311" i="7" s="1"/>
  <c r="J311" i="7"/>
  <c r="K311" i="7"/>
  <c r="L311" i="7"/>
  <c r="G312" i="7"/>
  <c r="H312" i="7" s="1"/>
  <c r="J312" i="7"/>
  <c r="K312" i="7"/>
  <c r="L312" i="7"/>
  <c r="G313" i="7"/>
  <c r="H313" i="7" s="1"/>
  <c r="J313" i="7"/>
  <c r="K313" i="7"/>
  <c r="L313" i="7"/>
  <c r="G314" i="7"/>
  <c r="H314" i="7" s="1"/>
  <c r="J314" i="7"/>
  <c r="K314" i="7"/>
  <c r="L314" i="7"/>
  <c r="G315" i="7"/>
  <c r="H315" i="7" s="1"/>
  <c r="J315" i="7"/>
  <c r="K315" i="7"/>
  <c r="L315" i="7"/>
  <c r="G316" i="7"/>
  <c r="H316" i="7" s="1"/>
  <c r="J316" i="7"/>
  <c r="K316" i="7"/>
  <c r="L316" i="7"/>
  <c r="G317" i="7"/>
  <c r="H317" i="7" s="1"/>
  <c r="J317" i="7"/>
  <c r="K317" i="7"/>
  <c r="L317" i="7"/>
  <c r="G318" i="7"/>
  <c r="H318" i="7" s="1"/>
  <c r="J318" i="7"/>
  <c r="K318" i="7"/>
  <c r="L318" i="7"/>
  <c r="G320" i="7"/>
  <c r="H320" i="7" s="1"/>
  <c r="J320" i="7"/>
  <c r="K320" i="7"/>
  <c r="L320" i="7"/>
  <c r="G321" i="7"/>
  <c r="H321" i="7" s="1"/>
  <c r="J321" i="7"/>
  <c r="K321" i="7"/>
  <c r="L321" i="7"/>
  <c r="G322" i="7"/>
  <c r="H322" i="7" s="1"/>
  <c r="J322" i="7"/>
  <c r="K322" i="7"/>
  <c r="L322" i="7"/>
  <c r="G323" i="7"/>
  <c r="H323" i="7" s="1"/>
  <c r="J323" i="7"/>
  <c r="K323" i="7"/>
  <c r="L323" i="7"/>
  <c r="G324" i="7"/>
  <c r="H324" i="7" s="1"/>
  <c r="J324" i="7"/>
  <c r="K324" i="7"/>
  <c r="L324" i="7"/>
  <c r="G326" i="7"/>
  <c r="H326" i="7"/>
  <c r="J326" i="7"/>
  <c r="K326" i="7"/>
  <c r="L326" i="7"/>
  <c r="G327" i="7"/>
  <c r="H327" i="7" s="1"/>
  <c r="J327" i="7"/>
  <c r="K327" i="7"/>
  <c r="L327" i="7"/>
  <c r="G328" i="7"/>
  <c r="H328" i="7" s="1"/>
  <c r="J328" i="7"/>
  <c r="K328" i="7"/>
  <c r="L328" i="7"/>
  <c r="G329" i="7"/>
  <c r="H329" i="7" s="1"/>
  <c r="J329" i="7"/>
  <c r="K329" i="7"/>
  <c r="L329" i="7"/>
  <c r="G331" i="7"/>
  <c r="H331" i="7" s="1"/>
  <c r="J331" i="7"/>
  <c r="K331" i="7"/>
  <c r="L331" i="7"/>
  <c r="G332" i="7"/>
  <c r="H332" i="7" s="1"/>
  <c r="J332" i="7"/>
  <c r="K332" i="7"/>
  <c r="L332" i="7"/>
  <c r="G333" i="7"/>
  <c r="H333" i="7" s="1"/>
  <c r="J333" i="7"/>
  <c r="K333" i="7"/>
  <c r="L333" i="7"/>
  <c r="G334" i="7"/>
  <c r="H334" i="7" s="1"/>
  <c r="J334" i="7"/>
  <c r="K334" i="7"/>
  <c r="L334" i="7"/>
  <c r="G335" i="7"/>
  <c r="H335" i="7" s="1"/>
  <c r="J335" i="7"/>
  <c r="K335" i="7"/>
  <c r="L335" i="7"/>
  <c r="G336" i="7"/>
  <c r="H336" i="7" s="1"/>
  <c r="J336" i="7"/>
  <c r="K336" i="7"/>
  <c r="L336" i="7"/>
  <c r="G337" i="7"/>
  <c r="H337" i="7" s="1"/>
  <c r="J337" i="7"/>
  <c r="K337" i="7"/>
  <c r="L337" i="7"/>
  <c r="G338" i="7"/>
  <c r="H338" i="7" s="1"/>
  <c r="J338" i="7"/>
  <c r="K338" i="7"/>
  <c r="L338" i="7"/>
  <c r="G339" i="7"/>
  <c r="H339" i="7" s="1"/>
  <c r="J339" i="7"/>
  <c r="K339" i="7"/>
  <c r="L339" i="7"/>
  <c r="G340" i="7"/>
  <c r="H340" i="7" s="1"/>
  <c r="J340" i="7"/>
  <c r="K340" i="7"/>
  <c r="L340" i="7"/>
  <c r="G341" i="7"/>
  <c r="H341" i="7" s="1"/>
  <c r="J341" i="7"/>
  <c r="K341" i="7"/>
  <c r="L341" i="7"/>
  <c r="G342" i="7"/>
  <c r="H342" i="7" s="1"/>
  <c r="J342" i="7"/>
  <c r="K342" i="7"/>
  <c r="L342" i="7"/>
  <c r="G343" i="7"/>
  <c r="H343" i="7" s="1"/>
  <c r="J343" i="7"/>
  <c r="K343" i="7"/>
  <c r="L343" i="7"/>
  <c r="G344" i="7"/>
  <c r="H344" i="7" s="1"/>
  <c r="J344" i="7"/>
  <c r="K344" i="7"/>
  <c r="L344" i="7"/>
  <c r="G345" i="7"/>
  <c r="H345" i="7" s="1"/>
  <c r="J345" i="7"/>
  <c r="K345" i="7"/>
  <c r="L345" i="7"/>
  <c r="G346" i="7"/>
  <c r="H346" i="7" s="1"/>
  <c r="J346" i="7"/>
  <c r="K346" i="7"/>
  <c r="L346" i="7"/>
  <c r="G347" i="7"/>
  <c r="H347" i="7" s="1"/>
  <c r="J347" i="7"/>
  <c r="K347" i="7"/>
  <c r="L347" i="7"/>
  <c r="G348" i="7"/>
  <c r="H348" i="7" s="1"/>
  <c r="J348" i="7"/>
  <c r="K348" i="7"/>
  <c r="L348" i="7"/>
  <c r="G349" i="7"/>
  <c r="H349" i="7" s="1"/>
  <c r="J349" i="7"/>
  <c r="K349" i="7"/>
  <c r="L349" i="7"/>
  <c r="G350" i="7"/>
  <c r="H350" i="7" s="1"/>
  <c r="J350" i="7"/>
  <c r="K350" i="7"/>
  <c r="L350" i="7"/>
  <c r="G351" i="7"/>
  <c r="H351" i="7" s="1"/>
  <c r="J351" i="7"/>
  <c r="K351" i="7"/>
  <c r="L351" i="7"/>
  <c r="G352" i="7"/>
  <c r="H352" i="7" s="1"/>
  <c r="J352" i="7"/>
  <c r="K352" i="7"/>
  <c r="L352" i="7"/>
  <c r="G353" i="7"/>
  <c r="H353" i="7" s="1"/>
  <c r="J353" i="7"/>
  <c r="K353" i="7"/>
  <c r="L353" i="7"/>
  <c r="G354" i="7"/>
  <c r="H354" i="7" s="1"/>
  <c r="J354" i="7"/>
  <c r="K354" i="7"/>
  <c r="L354" i="7"/>
  <c r="G355" i="7"/>
  <c r="H355" i="7" s="1"/>
  <c r="J355" i="7"/>
  <c r="K355" i="7"/>
  <c r="L355" i="7"/>
  <c r="G356" i="7"/>
  <c r="H356" i="7" s="1"/>
  <c r="J356" i="7"/>
  <c r="K356" i="7"/>
  <c r="L356" i="7"/>
  <c r="G357" i="7"/>
  <c r="H357" i="7" s="1"/>
  <c r="J357" i="7"/>
  <c r="K357" i="7"/>
  <c r="L357" i="7"/>
  <c r="G358" i="7"/>
  <c r="H358" i="7" s="1"/>
  <c r="J358" i="7"/>
  <c r="K358" i="7"/>
  <c r="L358" i="7"/>
  <c r="G359" i="7"/>
  <c r="H359" i="7" s="1"/>
  <c r="J359" i="7"/>
  <c r="K359" i="7"/>
  <c r="L359" i="7"/>
  <c r="G360" i="7"/>
  <c r="H360" i="7" s="1"/>
  <c r="J360" i="7"/>
  <c r="K360" i="7"/>
  <c r="L360" i="7"/>
  <c r="G361" i="7"/>
  <c r="H361" i="7" s="1"/>
  <c r="J361" i="7"/>
  <c r="K361" i="7"/>
  <c r="L361" i="7"/>
  <c r="G362" i="7"/>
  <c r="H362" i="7" s="1"/>
  <c r="J362" i="7"/>
  <c r="K362" i="7"/>
  <c r="L362" i="7"/>
  <c r="G364" i="7"/>
  <c r="H364" i="7" s="1"/>
  <c r="J364" i="7"/>
  <c r="K364" i="7"/>
  <c r="L364" i="7"/>
  <c r="G365" i="7"/>
  <c r="H365" i="7" s="1"/>
  <c r="J365" i="7"/>
  <c r="K365" i="7"/>
  <c r="L365" i="7"/>
  <c r="G366" i="7"/>
  <c r="H366" i="7" s="1"/>
  <c r="J366" i="7"/>
  <c r="K366" i="7"/>
  <c r="L366" i="7"/>
  <c r="G367" i="7"/>
  <c r="H367" i="7" s="1"/>
  <c r="J367" i="7"/>
  <c r="K367" i="7"/>
  <c r="L367" i="7"/>
  <c r="G368" i="7"/>
  <c r="H368" i="7" s="1"/>
  <c r="J368" i="7"/>
  <c r="K368" i="7"/>
  <c r="L368" i="7"/>
  <c r="G369" i="7"/>
  <c r="H369" i="7" s="1"/>
  <c r="J369" i="7"/>
  <c r="K369" i="7"/>
  <c r="L369" i="7"/>
  <c r="G370" i="7"/>
  <c r="H370" i="7" s="1"/>
  <c r="J370" i="7"/>
  <c r="K370" i="7"/>
  <c r="L370" i="7"/>
  <c r="G371" i="7"/>
  <c r="H371" i="7" s="1"/>
  <c r="J371" i="7"/>
  <c r="K371" i="7"/>
  <c r="L371" i="7"/>
  <c r="G372" i="7"/>
  <c r="H372" i="7" s="1"/>
  <c r="J372" i="7"/>
  <c r="K372" i="7"/>
  <c r="L372" i="7"/>
  <c r="G373" i="7"/>
  <c r="H373" i="7" s="1"/>
  <c r="J373" i="7"/>
  <c r="K373" i="7"/>
  <c r="L373" i="7"/>
  <c r="G374" i="7"/>
  <c r="H374" i="7" s="1"/>
  <c r="J374" i="7"/>
  <c r="K374" i="7"/>
  <c r="L374" i="7"/>
  <c r="G375" i="7"/>
  <c r="H375" i="7" s="1"/>
  <c r="J375" i="7"/>
  <c r="K375" i="7"/>
  <c r="L375" i="7"/>
  <c r="G376" i="7"/>
  <c r="H376" i="7" s="1"/>
  <c r="J376" i="7"/>
  <c r="K376" i="7"/>
  <c r="L376" i="7"/>
  <c r="G377" i="7"/>
  <c r="H377" i="7" s="1"/>
  <c r="J377" i="7"/>
  <c r="K377" i="7"/>
  <c r="L377" i="7"/>
  <c r="G378" i="7"/>
  <c r="H378" i="7" s="1"/>
  <c r="J378" i="7"/>
  <c r="K378" i="7"/>
  <c r="L378" i="7"/>
  <c r="G379" i="7"/>
  <c r="H379" i="7" s="1"/>
  <c r="J379" i="7"/>
  <c r="K379" i="7"/>
  <c r="L379" i="7"/>
  <c r="G380" i="7"/>
  <c r="H380" i="7" s="1"/>
  <c r="J380" i="7"/>
  <c r="K380" i="7"/>
  <c r="L380" i="7"/>
  <c r="G382" i="7"/>
  <c r="H382" i="7" s="1"/>
  <c r="J382" i="7"/>
  <c r="K382" i="7"/>
  <c r="L382" i="7"/>
  <c r="G383" i="7"/>
  <c r="H383" i="7" s="1"/>
  <c r="J383" i="7"/>
  <c r="K383" i="7"/>
  <c r="L383" i="7"/>
  <c r="G384" i="7"/>
  <c r="H384" i="7" s="1"/>
  <c r="J384" i="7"/>
  <c r="K384" i="7"/>
  <c r="L384" i="7"/>
  <c r="G385" i="7"/>
  <c r="H385" i="7" s="1"/>
  <c r="J385" i="7"/>
  <c r="K385" i="7"/>
  <c r="L385" i="7"/>
  <c r="G386" i="7"/>
  <c r="H386" i="7" s="1"/>
  <c r="J386" i="7"/>
  <c r="K386" i="7"/>
  <c r="L386" i="7"/>
  <c r="G387" i="7"/>
  <c r="H387" i="7" s="1"/>
  <c r="J387" i="7"/>
  <c r="K387" i="7"/>
  <c r="L387" i="7"/>
  <c r="G388" i="7"/>
  <c r="H388" i="7" s="1"/>
  <c r="J388" i="7"/>
  <c r="K388" i="7"/>
  <c r="L388" i="7"/>
  <c r="G389" i="7"/>
  <c r="H389" i="7" s="1"/>
  <c r="J389" i="7"/>
  <c r="K389" i="7"/>
  <c r="L389" i="7"/>
  <c r="G390" i="7"/>
  <c r="H390" i="7" s="1"/>
  <c r="J390" i="7"/>
  <c r="K390" i="7"/>
  <c r="L390" i="7"/>
  <c r="G391" i="7"/>
  <c r="H391" i="7" s="1"/>
  <c r="J391" i="7"/>
  <c r="K391" i="7"/>
  <c r="L391" i="7"/>
  <c r="G392" i="7"/>
  <c r="H392" i="7" s="1"/>
  <c r="J392" i="7"/>
  <c r="K392" i="7"/>
  <c r="M392" i="7" s="1"/>
  <c r="L392" i="7"/>
  <c r="G393" i="7"/>
  <c r="H393" i="7" s="1"/>
  <c r="J393" i="7"/>
  <c r="K393" i="7"/>
  <c r="L393" i="7"/>
  <c r="G394" i="7"/>
  <c r="H394" i="7" s="1"/>
  <c r="J394" i="7"/>
  <c r="K394" i="7"/>
  <c r="L394" i="7"/>
  <c r="G395" i="7"/>
  <c r="H395" i="7" s="1"/>
  <c r="J395" i="7"/>
  <c r="K395" i="7"/>
  <c r="L395" i="7"/>
  <c r="G396" i="7"/>
  <c r="H396" i="7" s="1"/>
  <c r="J396" i="7"/>
  <c r="K396" i="7"/>
  <c r="L396" i="7"/>
  <c r="G397" i="7"/>
  <c r="H397" i="7" s="1"/>
  <c r="J397" i="7"/>
  <c r="K397" i="7"/>
  <c r="L397" i="7"/>
  <c r="G398" i="7"/>
  <c r="H398" i="7" s="1"/>
  <c r="J398" i="7"/>
  <c r="K398" i="7"/>
  <c r="L398" i="7"/>
  <c r="G399" i="7"/>
  <c r="H399" i="7" s="1"/>
  <c r="J399" i="7"/>
  <c r="K399" i="7"/>
  <c r="L399" i="7"/>
  <c r="G400" i="7"/>
  <c r="H400" i="7" s="1"/>
  <c r="J400" i="7"/>
  <c r="K400" i="7"/>
  <c r="L400" i="7"/>
  <c r="G401" i="7"/>
  <c r="H401" i="7" s="1"/>
  <c r="J401" i="7"/>
  <c r="K401" i="7"/>
  <c r="L401" i="7"/>
  <c r="M401" i="7" s="1"/>
  <c r="G402" i="7"/>
  <c r="H402" i="7" s="1"/>
  <c r="J402" i="7"/>
  <c r="K402" i="7"/>
  <c r="L402" i="7"/>
  <c r="G404" i="7"/>
  <c r="H404" i="7" s="1"/>
  <c r="J404" i="7"/>
  <c r="K404" i="7"/>
  <c r="L404" i="7"/>
  <c r="G405" i="7"/>
  <c r="H405" i="7" s="1"/>
  <c r="J405" i="7"/>
  <c r="K405" i="7"/>
  <c r="L405" i="7"/>
  <c r="G406" i="7"/>
  <c r="H406" i="7" s="1"/>
  <c r="J406" i="7"/>
  <c r="K406" i="7"/>
  <c r="L406" i="7"/>
  <c r="G407" i="7"/>
  <c r="H407" i="7" s="1"/>
  <c r="J407" i="7"/>
  <c r="K407" i="7"/>
  <c r="L407" i="7"/>
  <c r="G408" i="7"/>
  <c r="H408" i="7" s="1"/>
  <c r="J408" i="7"/>
  <c r="K408" i="7"/>
  <c r="L408" i="7"/>
  <c r="G409" i="7"/>
  <c r="H409" i="7" s="1"/>
  <c r="J409" i="7"/>
  <c r="K409" i="7"/>
  <c r="M409" i="7" s="1"/>
  <c r="L409" i="7"/>
  <c r="G410" i="7"/>
  <c r="H410" i="7" s="1"/>
  <c r="J410" i="7"/>
  <c r="K410" i="7"/>
  <c r="L410" i="7"/>
  <c r="M410" i="7" s="1"/>
  <c r="G411" i="7"/>
  <c r="H411" i="7" s="1"/>
  <c r="J411" i="7"/>
  <c r="K411" i="7"/>
  <c r="L411" i="7"/>
  <c r="G412" i="7"/>
  <c r="H412" i="7" s="1"/>
  <c r="J412" i="7"/>
  <c r="K412" i="7"/>
  <c r="L412" i="7"/>
  <c r="G414" i="7"/>
  <c r="H414" i="7" s="1"/>
  <c r="J414" i="7"/>
  <c r="J413" i="7" s="1"/>
  <c r="K414" i="7"/>
  <c r="K413" i="7" s="1"/>
  <c r="L414" i="7"/>
  <c r="L413" i="7" s="1"/>
  <c r="G415" i="7"/>
  <c r="G416" i="7"/>
  <c r="G417" i="7"/>
  <c r="H417" i="7" s="1"/>
  <c r="J417" i="7"/>
  <c r="K417" i="7"/>
  <c r="L417" i="7"/>
  <c r="G418" i="7"/>
  <c r="H418" i="7" s="1"/>
  <c r="J418" i="7"/>
  <c r="K418" i="7"/>
  <c r="L418" i="7"/>
  <c r="G419" i="7"/>
  <c r="H419" i="7" s="1"/>
  <c r="J419" i="7"/>
  <c r="K419" i="7"/>
  <c r="L419" i="7"/>
  <c r="G420" i="7"/>
  <c r="H420" i="7" s="1"/>
  <c r="J420" i="7"/>
  <c r="K420" i="7"/>
  <c r="L420" i="7"/>
  <c r="G421" i="7"/>
  <c r="H421" i="7" s="1"/>
  <c r="J421" i="7"/>
  <c r="K421" i="7"/>
  <c r="L421" i="7"/>
  <c r="G422" i="7"/>
  <c r="H422" i="7" s="1"/>
  <c r="J422" i="7"/>
  <c r="K422" i="7"/>
  <c r="L422" i="7"/>
  <c r="G423" i="7"/>
  <c r="H423" i="7" s="1"/>
  <c r="J423" i="7"/>
  <c r="K423" i="7"/>
  <c r="L423" i="7"/>
  <c r="G424" i="7"/>
  <c r="H424" i="7" s="1"/>
  <c r="J424" i="7"/>
  <c r="K424" i="7"/>
  <c r="L424" i="7"/>
  <c r="G426" i="7"/>
  <c r="H426" i="7" s="1"/>
  <c r="J426" i="7"/>
  <c r="K426" i="7"/>
  <c r="L426" i="7"/>
  <c r="G427" i="7"/>
  <c r="H427" i="7" s="1"/>
  <c r="J427" i="7"/>
  <c r="K427" i="7"/>
  <c r="L427" i="7"/>
  <c r="G428" i="7"/>
  <c r="H428" i="7" s="1"/>
  <c r="J428" i="7"/>
  <c r="K428" i="7"/>
  <c r="L428" i="7"/>
  <c r="G429" i="7"/>
  <c r="H429" i="7" s="1"/>
  <c r="J429" i="7"/>
  <c r="K429" i="7"/>
  <c r="L429" i="7"/>
  <c r="G430" i="7"/>
  <c r="H430" i="7" s="1"/>
  <c r="J430" i="7"/>
  <c r="K430" i="7"/>
  <c r="L430" i="7"/>
  <c r="G431" i="7"/>
  <c r="H431" i="7" s="1"/>
  <c r="J431" i="7"/>
  <c r="K431" i="7"/>
  <c r="L431" i="7"/>
  <c r="G432" i="7"/>
  <c r="H432" i="7" s="1"/>
  <c r="J432" i="7"/>
  <c r="K432" i="7"/>
  <c r="L432" i="7"/>
  <c r="G433" i="7"/>
  <c r="H433" i="7" s="1"/>
  <c r="J433" i="7"/>
  <c r="K433" i="7"/>
  <c r="L433" i="7"/>
  <c r="G435" i="7"/>
  <c r="H435" i="7" s="1"/>
  <c r="J435" i="7"/>
  <c r="K435" i="7"/>
  <c r="L435" i="7"/>
  <c r="G436" i="7"/>
  <c r="H436" i="7" s="1"/>
  <c r="J436" i="7"/>
  <c r="K436" i="7"/>
  <c r="L436" i="7"/>
  <c r="L19" i="7" l="1"/>
  <c r="L18" i="7" s="1"/>
  <c r="M118" i="7"/>
  <c r="M391" i="7"/>
  <c r="O391" i="7" s="1"/>
  <c r="M377" i="7"/>
  <c r="O276" i="7"/>
  <c r="M88" i="7"/>
  <c r="M306" i="7"/>
  <c r="O306" i="7" s="1"/>
  <c r="M237" i="7"/>
  <c r="M422" i="7"/>
  <c r="O422" i="7" s="1"/>
  <c r="M322" i="7"/>
  <c r="O322" i="7" s="1"/>
  <c r="O410" i="7"/>
  <c r="O401" i="7"/>
  <c r="J325" i="7"/>
  <c r="M321" i="7"/>
  <c r="O321" i="7" s="1"/>
  <c r="M232" i="7"/>
  <c r="M373" i="7"/>
  <c r="N373" i="7" s="1"/>
  <c r="P373" i="7" s="1"/>
  <c r="M303" i="7"/>
  <c r="O303" i="7" s="1"/>
  <c r="M143" i="7"/>
  <c r="K434" i="7"/>
  <c r="M272" i="7"/>
  <c r="M243" i="7"/>
  <c r="O243" i="7" s="1"/>
  <c r="M132" i="7"/>
  <c r="O132" i="7" s="1"/>
  <c r="M375" i="7"/>
  <c r="N375" i="7" s="1"/>
  <c r="P375" i="7" s="1"/>
  <c r="M367" i="7"/>
  <c r="O367" i="7" s="1"/>
  <c r="O392" i="7"/>
  <c r="M311" i="7"/>
  <c r="M209" i="7"/>
  <c r="O209" i="7" s="1"/>
  <c r="M205" i="7"/>
  <c r="O205" i="7" s="1"/>
  <c r="M408" i="7"/>
  <c r="N408" i="7" s="1"/>
  <c r="P408" i="7" s="1"/>
  <c r="M404" i="7"/>
  <c r="N404" i="7" s="1"/>
  <c r="M152" i="7"/>
  <c r="O152" i="7" s="1"/>
  <c r="O144" i="7"/>
  <c r="O125" i="7"/>
  <c r="J304" i="7"/>
  <c r="M176" i="7"/>
  <c r="M157" i="7"/>
  <c r="O157" i="7" s="1"/>
  <c r="O118" i="7"/>
  <c r="M52" i="7"/>
  <c r="O52" i="7" s="1"/>
  <c r="J434" i="7"/>
  <c r="J416" i="7"/>
  <c r="M344" i="7"/>
  <c r="N344" i="7" s="1"/>
  <c r="P344" i="7" s="1"/>
  <c r="M105" i="7"/>
  <c r="M268" i="7"/>
  <c r="O268" i="7" s="1"/>
  <c r="M193" i="7"/>
  <c r="O193" i="7" s="1"/>
  <c r="M188" i="7"/>
  <c r="O188" i="7" s="1"/>
  <c r="M37" i="7"/>
  <c r="O37" i="7" s="1"/>
  <c r="K20" i="7"/>
  <c r="M156" i="7"/>
  <c r="O156" i="7" s="1"/>
  <c r="M362" i="7"/>
  <c r="O362" i="7" s="1"/>
  <c r="K128" i="7"/>
  <c r="J155" i="7"/>
  <c r="J142" i="7"/>
  <c r="J128" i="7"/>
  <c r="L109" i="7"/>
  <c r="M136" i="7"/>
  <c r="O136" i="7" s="1"/>
  <c r="K310" i="7"/>
  <c r="J196" i="7"/>
  <c r="M183" i="7"/>
  <c r="O183" i="7" s="1"/>
  <c r="M427" i="7"/>
  <c r="O427" i="7" s="1"/>
  <c r="J109" i="7"/>
  <c r="K108" i="7"/>
  <c r="M390" i="7"/>
  <c r="O390" i="7" s="1"/>
  <c r="M64" i="7"/>
  <c r="O64" i="7" s="1"/>
  <c r="M72" i="7"/>
  <c r="O72" i="7" s="1"/>
  <c r="K304" i="7"/>
  <c r="M347" i="7"/>
  <c r="O347" i="7" s="1"/>
  <c r="M298" i="7"/>
  <c r="O298" i="7" s="1"/>
  <c r="M278" i="7"/>
  <c r="O278" i="7" s="1"/>
  <c r="M200" i="7"/>
  <c r="O200" i="7" s="1"/>
  <c r="M123" i="7"/>
  <c r="O123" i="7" s="1"/>
  <c r="M418" i="7"/>
  <c r="O418" i="7" s="1"/>
  <c r="K403" i="7"/>
  <c r="K284" i="7"/>
  <c r="K252" i="7"/>
  <c r="J28" i="7"/>
  <c r="J363" i="7"/>
  <c r="M384" i="7"/>
  <c r="O384" i="7" s="1"/>
  <c r="M327" i="7"/>
  <c r="O327" i="7" s="1"/>
  <c r="K416" i="7"/>
  <c r="J403" i="7"/>
  <c r="J284" i="7"/>
  <c r="J252" i="7"/>
  <c r="K190" i="7"/>
  <c r="K181" i="7"/>
  <c r="M102" i="7"/>
  <c r="O102" i="7" s="1"/>
  <c r="K77" i="7"/>
  <c r="M44" i="7"/>
  <c r="N44" i="7" s="1"/>
  <c r="P44" i="7" s="1"/>
  <c r="O24" i="7"/>
  <c r="M383" i="7"/>
  <c r="O383" i="7" s="1"/>
  <c r="K330" i="7"/>
  <c r="K325" i="7"/>
  <c r="O272" i="7"/>
  <c r="J190" i="7"/>
  <c r="J181" i="7"/>
  <c r="J77" i="7"/>
  <c r="K68" i="7"/>
  <c r="J330" i="7"/>
  <c r="M288" i="7"/>
  <c r="N288" i="7" s="1"/>
  <c r="P288" i="7" s="1"/>
  <c r="M277" i="7"/>
  <c r="O277" i="7" s="1"/>
  <c r="K114" i="7"/>
  <c r="J68" i="7"/>
  <c r="M57" i="7"/>
  <c r="O57" i="7" s="1"/>
  <c r="K425" i="7"/>
  <c r="J319" i="7"/>
  <c r="M264" i="7"/>
  <c r="O264" i="7" s="1"/>
  <c r="M199" i="7"/>
  <c r="O199" i="7" s="1"/>
  <c r="O185" i="7"/>
  <c r="O176" i="7"/>
  <c r="J114" i="7"/>
  <c r="J425" i="7"/>
  <c r="M394" i="7"/>
  <c r="O394" i="7" s="1"/>
  <c r="M338" i="7"/>
  <c r="O338" i="7" s="1"/>
  <c r="M230" i="7"/>
  <c r="O230" i="7" s="1"/>
  <c r="M211" i="7"/>
  <c r="O211" i="7" s="1"/>
  <c r="M180" i="7"/>
  <c r="O180" i="7" s="1"/>
  <c r="K175" i="7"/>
  <c r="K165" i="7"/>
  <c r="N136" i="7"/>
  <c r="P136" i="7" s="1"/>
  <c r="M131" i="7"/>
  <c r="O131" i="7" s="1"/>
  <c r="O105" i="7"/>
  <c r="K96" i="7"/>
  <c r="K63" i="7"/>
  <c r="M16" i="7"/>
  <c r="O16" i="7" s="1"/>
  <c r="L319" i="7"/>
  <c r="K234" i="7"/>
  <c r="J175" i="7"/>
  <c r="J96" i="7"/>
  <c r="J63" i="7"/>
  <c r="K381" i="7"/>
  <c r="K319" i="7"/>
  <c r="J234" i="7"/>
  <c r="J381" i="7"/>
  <c r="J310" i="7"/>
  <c r="M161" i="7"/>
  <c r="O161" i="7" s="1"/>
  <c r="M352" i="7"/>
  <c r="O352" i="7" s="1"/>
  <c r="M233" i="7"/>
  <c r="M179" i="7"/>
  <c r="O179" i="7" s="1"/>
  <c r="K134" i="7"/>
  <c r="K119" i="7"/>
  <c r="M71" i="7"/>
  <c r="O71" i="7" s="1"/>
  <c r="L14" i="7"/>
  <c r="J134" i="7"/>
  <c r="J124" i="7"/>
  <c r="K14" i="7"/>
  <c r="M295" i="7"/>
  <c r="N295" i="7" s="1"/>
  <c r="P295" i="7" s="1"/>
  <c r="J201" i="7"/>
  <c r="J21" i="7"/>
  <c r="L21" i="7" s="1"/>
  <c r="L20" i="7" s="1"/>
  <c r="J14" i="7"/>
  <c r="K363" i="7"/>
  <c r="M336" i="7"/>
  <c r="O336" i="7" s="1"/>
  <c r="K294" i="7"/>
  <c r="J274" i="7"/>
  <c r="M245" i="7"/>
  <c r="O245" i="7" s="1"/>
  <c r="M241" i="7"/>
  <c r="O241" i="7" s="1"/>
  <c r="K196" i="7"/>
  <c r="M192" i="7"/>
  <c r="O192" i="7" s="1"/>
  <c r="K155" i="7"/>
  <c r="M124" i="7"/>
  <c r="M45" i="7"/>
  <c r="O45" i="7" s="1"/>
  <c r="M41" i="7"/>
  <c r="N41" i="7" s="1"/>
  <c r="P41" i="7" s="1"/>
  <c r="L252" i="7"/>
  <c r="M184" i="7"/>
  <c r="O184" i="7" s="1"/>
  <c r="M111" i="7"/>
  <c r="O111" i="7" s="1"/>
  <c r="M99" i="7"/>
  <c r="O99" i="7" s="1"/>
  <c r="M61" i="7"/>
  <c r="M60" i="7" s="1"/>
  <c r="O60" i="7" s="1"/>
  <c r="M315" i="7"/>
  <c r="O315" i="7" s="1"/>
  <c r="O248" i="7"/>
  <c r="O244" i="7"/>
  <c r="O237" i="7"/>
  <c r="M221" i="7"/>
  <c r="O221" i="7" s="1"/>
  <c r="L196" i="7"/>
  <c r="O23" i="7"/>
  <c r="L416" i="7"/>
  <c r="M202" i="7"/>
  <c r="O202" i="7" s="1"/>
  <c r="M158" i="7"/>
  <c r="O158" i="7" s="1"/>
  <c r="K109" i="7"/>
  <c r="M351" i="7"/>
  <c r="O351" i="7" s="1"/>
  <c r="M228" i="7"/>
  <c r="O228" i="7" s="1"/>
  <c r="M224" i="7"/>
  <c r="O224" i="7" s="1"/>
  <c r="M217" i="7"/>
  <c r="O217" i="7" s="1"/>
  <c r="L114" i="7"/>
  <c r="M94" i="7"/>
  <c r="O94" i="7" s="1"/>
  <c r="K60" i="7"/>
  <c r="K55" i="7" s="1"/>
  <c r="J165" i="7"/>
  <c r="M358" i="7"/>
  <c r="O358" i="7" s="1"/>
  <c r="M343" i="7"/>
  <c r="O343" i="7" s="1"/>
  <c r="M314" i="7"/>
  <c r="O314" i="7" s="1"/>
  <c r="M287" i="7"/>
  <c r="O287" i="7" s="1"/>
  <c r="M256" i="7"/>
  <c r="O256" i="7" s="1"/>
  <c r="M220" i="7"/>
  <c r="O220" i="7" s="1"/>
  <c r="M166" i="7"/>
  <c r="O166" i="7" s="1"/>
  <c r="M82" i="7"/>
  <c r="O82" i="7" s="1"/>
  <c r="M49" i="7"/>
  <c r="O49" i="7" s="1"/>
  <c r="M335" i="7"/>
  <c r="O335" i="7" s="1"/>
  <c r="L234" i="7"/>
  <c r="L77" i="7"/>
  <c r="K201" i="7"/>
  <c r="M305" i="7"/>
  <c r="O305" i="7" s="1"/>
  <c r="M227" i="7"/>
  <c r="O227" i="7" s="1"/>
  <c r="M216" i="7"/>
  <c r="O216" i="7" s="1"/>
  <c r="M212" i="7"/>
  <c r="O212" i="7" s="1"/>
  <c r="M164" i="7"/>
  <c r="O164" i="7" s="1"/>
  <c r="L134" i="7"/>
  <c r="M73" i="7"/>
  <c r="O73" i="7" s="1"/>
  <c r="L190" i="7"/>
  <c r="L96" i="7"/>
  <c r="L294" i="7"/>
  <c r="M389" i="7"/>
  <c r="O389" i="7" s="1"/>
  <c r="M331" i="7"/>
  <c r="O331" i="7" s="1"/>
  <c r="M286" i="7"/>
  <c r="O286" i="7" s="1"/>
  <c r="L274" i="7"/>
  <c r="L181" i="7"/>
  <c r="M81" i="7"/>
  <c r="O81" i="7" s="1"/>
  <c r="L68" i="7"/>
  <c r="L201" i="7"/>
  <c r="K274" i="7"/>
  <c r="M374" i="7"/>
  <c r="O374" i="7" s="1"/>
  <c r="L330" i="7"/>
  <c r="M400" i="7"/>
  <c r="O400" i="7" s="1"/>
  <c r="M353" i="7"/>
  <c r="O353" i="7" s="1"/>
  <c r="M342" i="7"/>
  <c r="O342" i="7" s="1"/>
  <c r="M275" i="7"/>
  <c r="O275" i="7" s="1"/>
  <c r="M250" i="7"/>
  <c r="N250" i="7" s="1"/>
  <c r="P250" i="7" s="1"/>
  <c r="M172" i="7"/>
  <c r="O172" i="7" s="1"/>
  <c r="L142" i="7"/>
  <c r="O88" i="7"/>
  <c r="M48" i="7"/>
  <c r="O48" i="7" s="1"/>
  <c r="M29" i="7"/>
  <c r="N29" i="7" s="1"/>
  <c r="P29" i="7" s="1"/>
  <c r="M366" i="7"/>
  <c r="O366" i="7" s="1"/>
  <c r="L381" i="7"/>
  <c r="L434" i="7"/>
  <c r="N409" i="7"/>
  <c r="P409" i="7" s="1"/>
  <c r="N377" i="7"/>
  <c r="P377" i="7" s="1"/>
  <c r="M360" i="7"/>
  <c r="O360" i="7" s="1"/>
  <c r="M266" i="7"/>
  <c r="O266" i="7" s="1"/>
  <c r="M177" i="7"/>
  <c r="O177" i="7" s="1"/>
  <c r="M168" i="7"/>
  <c r="O168" i="7" s="1"/>
  <c r="M112" i="7"/>
  <c r="O112" i="7" s="1"/>
  <c r="M104" i="7"/>
  <c r="O104" i="7" s="1"/>
  <c r="M76" i="7"/>
  <c r="O76" i="7" s="1"/>
  <c r="K302" i="7"/>
  <c r="L284" i="7"/>
  <c r="L55" i="7"/>
  <c r="M380" i="7"/>
  <c r="O380" i="7" s="1"/>
  <c r="L325" i="7"/>
  <c r="M273" i="7"/>
  <c r="O273" i="7" s="1"/>
  <c r="M262" i="7"/>
  <c r="O262" i="7" s="1"/>
  <c r="L128" i="7"/>
  <c r="M100" i="7"/>
  <c r="O100" i="7" s="1"/>
  <c r="J107" i="7"/>
  <c r="K142" i="7"/>
  <c r="L304" i="7"/>
  <c r="L425" i="7"/>
  <c r="O408" i="7"/>
  <c r="M372" i="7"/>
  <c r="O372" i="7" s="1"/>
  <c r="L363" i="7"/>
  <c r="M341" i="7"/>
  <c r="O341" i="7" s="1"/>
  <c r="M316" i="7"/>
  <c r="O316" i="7" s="1"/>
  <c r="O233" i="7"/>
  <c r="M426" i="7"/>
  <c r="O426" i="7" s="1"/>
  <c r="M433" i="7"/>
  <c r="O433" i="7" s="1"/>
  <c r="M324" i="7"/>
  <c r="O324" i="7" s="1"/>
  <c r="M269" i="7"/>
  <c r="O269" i="7" s="1"/>
  <c r="M229" i="7"/>
  <c r="O229" i="7" s="1"/>
  <c r="M225" i="7"/>
  <c r="O225" i="7" s="1"/>
  <c r="L165" i="7"/>
  <c r="M87" i="7"/>
  <c r="O87" i="7" s="1"/>
  <c r="M39" i="7"/>
  <c r="O39" i="7" s="1"/>
  <c r="J294" i="7"/>
  <c r="N32" i="7"/>
  <c r="P32" i="7" s="1"/>
  <c r="O32" i="7"/>
  <c r="N311" i="7"/>
  <c r="O311" i="7"/>
  <c r="O375" i="7"/>
  <c r="N232" i="7"/>
  <c r="P232" i="7" s="1"/>
  <c r="O232" i="7"/>
  <c r="M429" i="7"/>
  <c r="O429" i="7" s="1"/>
  <c r="M379" i="7"/>
  <c r="O379" i="7" s="1"/>
  <c r="M289" i="7"/>
  <c r="O289" i="7" s="1"/>
  <c r="M257" i="7"/>
  <c r="O257" i="7" s="1"/>
  <c r="M139" i="7"/>
  <c r="O139" i="7" s="1"/>
  <c r="M97" i="7"/>
  <c r="N97" i="7" s="1"/>
  <c r="M89" i="7"/>
  <c r="O89" i="7" s="1"/>
  <c r="M67" i="7"/>
  <c r="O67" i="7" s="1"/>
  <c r="M309" i="7"/>
  <c r="O309" i="7" s="1"/>
  <c r="M297" i="7"/>
  <c r="O297" i="7" s="1"/>
  <c r="M285" i="7"/>
  <c r="N285" i="7" s="1"/>
  <c r="L63" i="7"/>
  <c r="M412" i="7"/>
  <c r="O412" i="7" s="1"/>
  <c r="N183" i="7"/>
  <c r="P183" i="7" s="1"/>
  <c r="M86" i="7"/>
  <c r="O86" i="7" s="1"/>
  <c r="M25" i="7"/>
  <c r="O25" i="7" s="1"/>
  <c r="M393" i="7"/>
  <c r="M356" i="7"/>
  <c r="O356" i="7" s="1"/>
  <c r="M346" i="7"/>
  <c r="O346" i="7" s="1"/>
  <c r="M313" i="7"/>
  <c r="O313" i="7" s="1"/>
  <c r="M300" i="7"/>
  <c r="O300" i="7" s="1"/>
  <c r="M260" i="7"/>
  <c r="O260" i="7" s="1"/>
  <c r="M253" i="7"/>
  <c r="N253" i="7" s="1"/>
  <c r="M231" i="7"/>
  <c r="M214" i="7"/>
  <c r="O214" i="7" s="1"/>
  <c r="M203" i="7"/>
  <c r="O203" i="7" s="1"/>
  <c r="M146" i="7"/>
  <c r="O146" i="7" s="1"/>
  <c r="M135" i="7"/>
  <c r="N135" i="7" s="1"/>
  <c r="M116" i="7"/>
  <c r="N116" i="7" s="1"/>
  <c r="M92" i="7"/>
  <c r="O92" i="7" s="1"/>
  <c r="M34" i="7"/>
  <c r="O34" i="7" s="1"/>
  <c r="M396" i="7"/>
  <c r="O396" i="7" s="1"/>
  <c r="M339" i="7"/>
  <c r="O339" i="7" s="1"/>
  <c r="M320" i="7"/>
  <c r="M121" i="7"/>
  <c r="O121" i="7" s="1"/>
  <c r="M31" i="7"/>
  <c r="O31" i="7" s="1"/>
  <c r="L155" i="7"/>
  <c r="M359" i="7"/>
  <c r="O359" i="7" s="1"/>
  <c r="M332" i="7"/>
  <c r="O332" i="7" s="1"/>
  <c r="M263" i="7"/>
  <c r="O263" i="7" s="1"/>
  <c r="M210" i="7"/>
  <c r="O210" i="7" s="1"/>
  <c r="M95" i="7"/>
  <c r="O95" i="7" s="1"/>
  <c r="L310" i="7"/>
  <c r="M299" i="7"/>
  <c r="O299" i="7" s="1"/>
  <c r="M223" i="7"/>
  <c r="O223" i="7" s="1"/>
  <c r="M213" i="7"/>
  <c r="O213" i="7" s="1"/>
  <c r="M145" i="7"/>
  <c r="O145" i="7" s="1"/>
  <c r="M40" i="7"/>
  <c r="O40" i="7" s="1"/>
  <c r="L175" i="7"/>
  <c r="L403" i="7"/>
  <c r="M329" i="7"/>
  <c r="M42" i="7"/>
  <c r="O42" i="7" s="1"/>
  <c r="M259" i="7"/>
  <c r="O259" i="7" s="1"/>
  <c r="M137" i="7"/>
  <c r="O137" i="7" s="1"/>
  <c r="M113" i="7"/>
  <c r="O113" i="7" s="1"/>
  <c r="M84" i="7"/>
  <c r="O84" i="7" s="1"/>
  <c r="M47" i="7"/>
  <c r="O47" i="7" s="1"/>
  <c r="M33" i="7"/>
  <c r="O33" i="7" s="1"/>
  <c r="M27" i="7"/>
  <c r="O27" i="7" s="1"/>
  <c r="M147" i="7"/>
  <c r="O147" i="7" s="1"/>
  <c r="M423" i="7"/>
  <c r="O423" i="7" s="1"/>
  <c r="M407" i="7"/>
  <c r="M65" i="7"/>
  <c r="O65" i="7" s="1"/>
  <c r="M53" i="7"/>
  <c r="O53" i="7" s="1"/>
  <c r="M30" i="7"/>
  <c r="O30" i="7" s="1"/>
  <c r="O377" i="7"/>
  <c r="O344" i="7"/>
  <c r="M226" i="7"/>
  <c r="O226" i="7" s="1"/>
  <c r="M160" i="7"/>
  <c r="O160" i="7" s="1"/>
  <c r="M148" i="7"/>
  <c r="O148" i="7" s="1"/>
  <c r="M129" i="7"/>
  <c r="N129" i="7" s="1"/>
  <c r="M69" i="7"/>
  <c r="N69" i="7" s="1"/>
  <c r="M36" i="7"/>
  <c r="O36" i="7" s="1"/>
  <c r="O143" i="7"/>
  <c r="M265" i="7"/>
  <c r="O265" i="7" s="1"/>
  <c r="M247" i="7"/>
  <c r="O247" i="7" s="1"/>
  <c r="M140" i="7"/>
  <c r="O140" i="7" s="1"/>
  <c r="N118" i="7"/>
  <c r="P118" i="7" s="1"/>
  <c r="M80" i="7"/>
  <c r="O80" i="7" s="1"/>
  <c r="O409" i="7"/>
  <c r="M236" i="7"/>
  <c r="O236" i="7" s="1"/>
  <c r="M361" i="7"/>
  <c r="M406" i="7"/>
  <c r="O406" i="7" s="1"/>
  <c r="M369" i="7"/>
  <c r="O369" i="7" s="1"/>
  <c r="M354" i="7"/>
  <c r="O354" i="7" s="1"/>
  <c r="M240" i="7"/>
  <c r="O240" i="7" s="1"/>
  <c r="M208" i="7"/>
  <c r="O208" i="7" s="1"/>
  <c r="N184" i="7"/>
  <c r="P184" i="7" s="1"/>
  <c r="M122" i="7"/>
  <c r="N122" i="7" s="1"/>
  <c r="P122" i="7" s="1"/>
  <c r="O120" i="7"/>
  <c r="L119" i="7"/>
  <c r="O110" i="7"/>
  <c r="J55" i="7"/>
  <c r="N352" i="7"/>
  <c r="P352" i="7" s="1"/>
  <c r="N356" i="7"/>
  <c r="P356" i="7" s="1"/>
  <c r="M280" i="7"/>
  <c r="O280" i="7" s="1"/>
  <c r="M365" i="7"/>
  <c r="O365" i="7" s="1"/>
  <c r="M395" i="7"/>
  <c r="O395" i="7" s="1"/>
  <c r="M296" i="7"/>
  <c r="O296" i="7" s="1"/>
  <c r="M189" i="7"/>
  <c r="O189" i="7" s="1"/>
  <c r="N52" i="7"/>
  <c r="P52" i="7" s="1"/>
  <c r="M17" i="7"/>
  <c r="O17" i="7" s="1"/>
  <c r="M255" i="7"/>
  <c r="O255" i="7" s="1"/>
  <c r="M206" i="7"/>
  <c r="O206" i="7" s="1"/>
  <c r="M169" i="7"/>
  <c r="O169" i="7" s="1"/>
  <c r="M163" i="7"/>
  <c r="O163" i="7" s="1"/>
  <c r="M337" i="7"/>
  <c r="O337" i="7" s="1"/>
  <c r="M405" i="7"/>
  <c r="O405" i="7" s="1"/>
  <c r="M398" i="7"/>
  <c r="O398" i="7" s="1"/>
  <c r="M388" i="7"/>
  <c r="O388" i="7" s="1"/>
  <c r="M350" i="7"/>
  <c r="O350" i="7" s="1"/>
  <c r="M308" i="7"/>
  <c r="O308" i="7" s="1"/>
  <c r="M267" i="7"/>
  <c r="O267" i="7" s="1"/>
  <c r="M182" i="7"/>
  <c r="N182" i="7" s="1"/>
  <c r="N156" i="7"/>
  <c r="N143" i="7"/>
  <c r="M127" i="7"/>
  <c r="O127" i="7" s="1"/>
  <c r="M117" i="7"/>
  <c r="O117" i="7" s="1"/>
  <c r="M101" i="7"/>
  <c r="O101" i="7" s="1"/>
  <c r="M85" i="7"/>
  <c r="O85" i="7" s="1"/>
  <c r="M70" i="7"/>
  <c r="O70" i="7" s="1"/>
  <c r="M51" i="7"/>
  <c r="O51" i="7" s="1"/>
  <c r="N105" i="7"/>
  <c r="P105" i="7" s="1"/>
  <c r="N412" i="7"/>
  <c r="P412" i="7" s="1"/>
  <c r="M258" i="7"/>
  <c r="O258" i="7" s="1"/>
  <c r="N427" i="7"/>
  <c r="P427" i="7" s="1"/>
  <c r="M414" i="7"/>
  <c r="M378" i="7"/>
  <c r="O378" i="7" s="1"/>
  <c r="M368" i="7"/>
  <c r="O368" i="7" s="1"/>
  <c r="M340" i="7"/>
  <c r="O340" i="7" s="1"/>
  <c r="M270" i="7"/>
  <c r="O270" i="7" s="1"/>
  <c r="M235" i="7"/>
  <c r="N235" i="7" s="1"/>
  <c r="M219" i="7"/>
  <c r="O219" i="7" s="1"/>
  <c r="N209" i="7"/>
  <c r="P209" i="7" s="1"/>
  <c r="M195" i="7"/>
  <c r="O195" i="7" s="1"/>
  <c r="N185" i="7"/>
  <c r="P185" i="7" s="1"/>
  <c r="M159" i="7"/>
  <c r="O159" i="7" s="1"/>
  <c r="M79" i="7"/>
  <c r="M54" i="7"/>
  <c r="O54" i="7" s="1"/>
  <c r="O26" i="7"/>
  <c r="M334" i="7"/>
  <c r="O334" i="7" s="1"/>
  <c r="M411" i="7"/>
  <c r="O411" i="7" s="1"/>
  <c r="M251" i="7"/>
  <c r="O251" i="7" s="1"/>
  <c r="N248" i="7"/>
  <c r="P248" i="7" s="1"/>
  <c r="M238" i="7"/>
  <c r="O238" i="7" s="1"/>
  <c r="M198" i="7"/>
  <c r="O198" i="7" s="1"/>
  <c r="M162" i="7"/>
  <c r="O162" i="7" s="1"/>
  <c r="N88" i="7"/>
  <c r="P88" i="7" s="1"/>
  <c r="M35" i="7"/>
  <c r="O35" i="7" s="1"/>
  <c r="M385" i="7"/>
  <c r="O385" i="7" s="1"/>
  <c r="M430" i="7"/>
  <c r="O430" i="7" s="1"/>
  <c r="M417" i="7"/>
  <c r="M364" i="7"/>
  <c r="N364" i="7" s="1"/>
  <c r="M282" i="7"/>
  <c r="M279" i="7"/>
  <c r="O279" i="7" s="1"/>
  <c r="M215" i="7"/>
  <c r="O215" i="7" s="1"/>
  <c r="N120" i="7"/>
  <c r="M91" i="7"/>
  <c r="O91" i="7" s="1"/>
  <c r="M38" i="7"/>
  <c r="O38" i="7" s="1"/>
  <c r="M382" i="7"/>
  <c r="M292" i="7"/>
  <c r="O292" i="7" s="1"/>
  <c r="M420" i="7"/>
  <c r="N401" i="7"/>
  <c r="P401" i="7" s="1"/>
  <c r="M397" i="7"/>
  <c r="O397" i="7" s="1"/>
  <c r="M191" i="7"/>
  <c r="M19" i="7"/>
  <c r="N19" i="7" s="1"/>
  <c r="M432" i="7"/>
  <c r="N343" i="7"/>
  <c r="P343" i="7" s="1"/>
  <c r="M204" i="7"/>
  <c r="O204" i="7" s="1"/>
  <c r="M126" i="7"/>
  <c r="O126" i="7" s="1"/>
  <c r="M22" i="7"/>
  <c r="O22" i="7" s="1"/>
  <c r="N257" i="7"/>
  <c r="P257" i="7" s="1"/>
  <c r="N429" i="7"/>
  <c r="P429" i="7" s="1"/>
  <c r="M435" i="7"/>
  <c r="N435" i="7" s="1"/>
  <c r="M357" i="7"/>
  <c r="O357" i="7" s="1"/>
  <c r="M326" i="7"/>
  <c r="N326" i="7" s="1"/>
  <c r="M290" i="7"/>
  <c r="O290" i="7" s="1"/>
  <c r="M187" i="7"/>
  <c r="M171" i="7"/>
  <c r="M151" i="7"/>
  <c r="O151" i="7" s="1"/>
  <c r="N144" i="7"/>
  <c r="P144" i="7" s="1"/>
  <c r="M141" i="7"/>
  <c r="O141" i="7" s="1"/>
  <c r="M138" i="7"/>
  <c r="O138" i="7" s="1"/>
  <c r="M103" i="7"/>
  <c r="O103" i="7" s="1"/>
  <c r="N100" i="7"/>
  <c r="P100" i="7" s="1"/>
  <c r="M93" i="7"/>
  <c r="O93" i="7" s="1"/>
  <c r="M90" i="7"/>
  <c r="O90" i="7" s="1"/>
  <c r="M78" i="7"/>
  <c r="M75" i="7"/>
  <c r="O75" i="7" s="1"/>
  <c r="N272" i="7"/>
  <c r="P272" i="7" s="1"/>
  <c r="N237" i="7"/>
  <c r="P237" i="7" s="1"/>
  <c r="N211" i="7"/>
  <c r="P211" i="7" s="1"/>
  <c r="M428" i="7"/>
  <c r="O428" i="7" s="1"/>
  <c r="M370" i="7"/>
  <c r="O370" i="7" s="1"/>
  <c r="M348" i="7"/>
  <c r="O348" i="7" s="1"/>
  <c r="M207" i="7"/>
  <c r="M174" i="7"/>
  <c r="N174" i="7" s="1"/>
  <c r="M167" i="7"/>
  <c r="M59" i="7"/>
  <c r="N59" i="7" s="1"/>
  <c r="M15" i="7"/>
  <c r="N15" i="7" s="1"/>
  <c r="M402" i="7"/>
  <c r="O402" i="7" s="1"/>
  <c r="M318" i="7"/>
  <c r="O318" i="7" s="1"/>
  <c r="M424" i="7"/>
  <c r="O424" i="7" s="1"/>
  <c r="M431" i="7"/>
  <c r="M386" i="7"/>
  <c r="O386" i="7" s="1"/>
  <c r="M345" i="7"/>
  <c r="O345" i="7" s="1"/>
  <c r="M312" i="7"/>
  <c r="O312" i="7" s="1"/>
  <c r="N303" i="7"/>
  <c r="M293" i="7"/>
  <c r="O293" i="7" s="1"/>
  <c r="N275" i="7"/>
  <c r="M249" i="7"/>
  <c r="O249" i="7" s="1"/>
  <c r="N65" i="7"/>
  <c r="P65" i="7" s="1"/>
  <c r="N40" i="7"/>
  <c r="P40" i="7" s="1"/>
  <c r="N422" i="7"/>
  <c r="P422" i="7" s="1"/>
  <c r="M399" i="7"/>
  <c r="O399" i="7" s="1"/>
  <c r="N383" i="7"/>
  <c r="P383" i="7" s="1"/>
  <c r="M376" i="7"/>
  <c r="M328" i="7"/>
  <c r="O328" i="7" s="1"/>
  <c r="N306" i="7"/>
  <c r="P306" i="7" s="1"/>
  <c r="M153" i="7"/>
  <c r="M83" i="7"/>
  <c r="O83" i="7" s="1"/>
  <c r="M74" i="7"/>
  <c r="O74" i="7" s="1"/>
  <c r="N49" i="7"/>
  <c r="P49" i="7" s="1"/>
  <c r="M46" i="7"/>
  <c r="O46" i="7" s="1"/>
  <c r="M43" i="7"/>
  <c r="O43" i="7" s="1"/>
  <c r="N264" i="7"/>
  <c r="P264" i="7" s="1"/>
  <c r="N313" i="7"/>
  <c r="P313" i="7" s="1"/>
  <c r="N241" i="7"/>
  <c r="P241" i="7" s="1"/>
  <c r="N276" i="7"/>
  <c r="P276" i="7" s="1"/>
  <c r="N391" i="7"/>
  <c r="P391" i="7" s="1"/>
  <c r="N243" i="7"/>
  <c r="P243" i="7" s="1"/>
  <c r="N322" i="7"/>
  <c r="P322" i="7" s="1"/>
  <c r="N360" i="7"/>
  <c r="P360" i="7" s="1"/>
  <c r="N392" i="7"/>
  <c r="P392" i="7" s="1"/>
  <c r="N379" i="7"/>
  <c r="P379" i="7" s="1"/>
  <c r="M301" i="7"/>
  <c r="O301" i="7" s="1"/>
  <c r="M291" i="7"/>
  <c r="O291" i="7" s="1"/>
  <c r="N206" i="7"/>
  <c r="P206" i="7" s="1"/>
  <c r="N405" i="7"/>
  <c r="P405" i="7" s="1"/>
  <c r="M349" i="7"/>
  <c r="O349" i="7" s="1"/>
  <c r="N157" i="7"/>
  <c r="P157" i="7" s="1"/>
  <c r="N23" i="7"/>
  <c r="P23" i="7" s="1"/>
  <c r="M419" i="7"/>
  <c r="O419" i="7" s="1"/>
  <c r="N396" i="7"/>
  <c r="P396" i="7" s="1"/>
  <c r="M355" i="7"/>
  <c r="O355" i="7" s="1"/>
  <c r="N225" i="7"/>
  <c r="P225" i="7" s="1"/>
  <c r="N205" i="7"/>
  <c r="P205" i="7" s="1"/>
  <c r="M333" i="7"/>
  <c r="O333" i="7" s="1"/>
  <c r="N321" i="7"/>
  <c r="P321" i="7" s="1"/>
  <c r="M317" i="7"/>
  <c r="O317" i="7" s="1"/>
  <c r="M307" i="7"/>
  <c r="O307" i="7" s="1"/>
  <c r="N268" i="7"/>
  <c r="P268" i="7" s="1"/>
  <c r="N147" i="7"/>
  <c r="P147" i="7" s="1"/>
  <c r="N244" i="7"/>
  <c r="P244" i="7" s="1"/>
  <c r="N221" i="7"/>
  <c r="P221" i="7" s="1"/>
  <c r="M387" i="7"/>
  <c r="O387" i="7" s="1"/>
  <c r="N348" i="7"/>
  <c r="P348" i="7" s="1"/>
  <c r="N339" i="7"/>
  <c r="P339" i="7" s="1"/>
  <c r="M261" i="7"/>
  <c r="O261" i="7" s="1"/>
  <c r="N410" i="7"/>
  <c r="P410" i="7" s="1"/>
  <c r="N314" i="7"/>
  <c r="P314" i="7" s="1"/>
  <c r="M421" i="7"/>
  <c r="O421" i="7" s="1"/>
  <c r="M323" i="7"/>
  <c r="O323" i="7" s="1"/>
  <c r="M246" i="7"/>
  <c r="O246" i="7" s="1"/>
  <c r="N195" i="7"/>
  <c r="P195" i="7" s="1"/>
  <c r="M371" i="7"/>
  <c r="O371" i="7" s="1"/>
  <c r="N316" i="7"/>
  <c r="P316" i="7" s="1"/>
  <c r="M254" i="7"/>
  <c r="O254" i="7" s="1"/>
  <c r="M271" i="7"/>
  <c r="O271" i="7" s="1"/>
  <c r="N265" i="7"/>
  <c r="P265" i="7" s="1"/>
  <c r="M242" i="7"/>
  <c r="O242" i="7" s="1"/>
  <c r="M170" i="7"/>
  <c r="O170" i="7" s="1"/>
  <c r="M149" i="7"/>
  <c r="O149" i="7" s="1"/>
  <c r="N121" i="7"/>
  <c r="P121" i="7" s="1"/>
  <c r="M50" i="7"/>
  <c r="O50" i="7" s="1"/>
  <c r="M197" i="7"/>
  <c r="N102" i="7"/>
  <c r="P102" i="7" s="1"/>
  <c r="N53" i="7"/>
  <c r="P53" i="7" s="1"/>
  <c r="N229" i="7"/>
  <c r="P229" i="7" s="1"/>
  <c r="N177" i="7"/>
  <c r="P177" i="7" s="1"/>
  <c r="M98" i="7"/>
  <c r="O98" i="7" s="1"/>
  <c r="M239" i="7"/>
  <c r="O239" i="7" s="1"/>
  <c r="N233" i="7"/>
  <c r="P233" i="7" s="1"/>
  <c r="M218" i="7"/>
  <c r="O218" i="7" s="1"/>
  <c r="M194" i="7"/>
  <c r="O194" i="7" s="1"/>
  <c r="N140" i="7"/>
  <c r="P140" i="7" s="1"/>
  <c r="N131" i="7"/>
  <c r="P131" i="7" s="1"/>
  <c r="N176" i="7"/>
  <c r="N125" i="7"/>
  <c r="P125" i="7" s="1"/>
  <c r="N286" i="7"/>
  <c r="P286" i="7" s="1"/>
  <c r="N145" i="7"/>
  <c r="P145" i="7" s="1"/>
  <c r="N67" i="7"/>
  <c r="P67" i="7" s="1"/>
  <c r="N278" i="7"/>
  <c r="P278" i="7" s="1"/>
  <c r="M222" i="7"/>
  <c r="O222" i="7" s="1"/>
  <c r="N213" i="7"/>
  <c r="P213" i="7" s="1"/>
  <c r="M186" i="7"/>
  <c r="O186" i="7" s="1"/>
  <c r="M150" i="7"/>
  <c r="O150" i="7" s="1"/>
  <c r="P110" i="7"/>
  <c r="M178" i="7"/>
  <c r="O178" i="7" s="1"/>
  <c r="M133" i="7"/>
  <c r="O133" i="7" s="1"/>
  <c r="M130" i="7"/>
  <c r="O130" i="7" s="1"/>
  <c r="M66" i="7"/>
  <c r="O66" i="7" s="1"/>
  <c r="M436" i="7"/>
  <c r="O436" i="7" s="1"/>
  <c r="N166" i="7" l="1"/>
  <c r="N188" i="7"/>
  <c r="P188" i="7" s="1"/>
  <c r="O373" i="7"/>
  <c r="N137" i="7"/>
  <c r="P137" i="7" s="1"/>
  <c r="N72" i="7"/>
  <c r="P72" i="7" s="1"/>
  <c r="N256" i="7"/>
  <c r="P256" i="7" s="1"/>
  <c r="N266" i="7"/>
  <c r="P266" i="7" s="1"/>
  <c r="K415" i="7"/>
  <c r="N82" i="7"/>
  <c r="P82" i="7" s="1"/>
  <c r="L13" i="7"/>
  <c r="N342" i="7"/>
  <c r="P342" i="7" s="1"/>
  <c r="N372" i="7"/>
  <c r="P372" i="7" s="1"/>
  <c r="N353" i="7"/>
  <c r="P353" i="7" s="1"/>
  <c r="N362" i="7"/>
  <c r="P362" i="7" s="1"/>
  <c r="N158" i="7"/>
  <c r="P158" i="7" s="1"/>
  <c r="M302" i="7"/>
  <c r="O302" i="7" s="1"/>
  <c r="N270" i="7"/>
  <c r="P270" i="7" s="1"/>
  <c r="O250" i="7"/>
  <c r="N126" i="7"/>
  <c r="P126" i="7" s="1"/>
  <c r="O44" i="7"/>
  <c r="N27" i="7"/>
  <c r="P27" i="7" s="1"/>
  <c r="N200" i="7"/>
  <c r="P200" i="7" s="1"/>
  <c r="N93" i="7"/>
  <c r="P93" i="7" s="1"/>
  <c r="N378" i="7"/>
  <c r="P378" i="7" s="1"/>
  <c r="P24" i="7"/>
  <c r="N160" i="7"/>
  <c r="P160" i="7" s="1"/>
  <c r="N336" i="7"/>
  <c r="P336" i="7" s="1"/>
  <c r="N48" i="7"/>
  <c r="P48" i="7" s="1"/>
  <c r="N57" i="7"/>
  <c r="N56" i="7" s="1"/>
  <c r="M21" i="7"/>
  <c r="N94" i="7"/>
  <c r="P94" i="7" s="1"/>
  <c r="N111" i="7"/>
  <c r="P111" i="7" s="1"/>
  <c r="J20" i="7"/>
  <c r="J13" i="7" s="1"/>
  <c r="N180" i="7"/>
  <c r="P180" i="7" s="1"/>
  <c r="N132" i="7"/>
  <c r="P132" i="7" s="1"/>
  <c r="N123" i="7"/>
  <c r="P123" i="7" s="1"/>
  <c r="N357" i="7"/>
  <c r="P357" i="7" s="1"/>
  <c r="O295" i="7"/>
  <c r="N418" i="7"/>
  <c r="P418" i="7" s="1"/>
  <c r="N315" i="7"/>
  <c r="P315" i="7" s="1"/>
  <c r="N224" i="7"/>
  <c r="P224" i="7" s="1"/>
  <c r="N384" i="7"/>
  <c r="P384" i="7" s="1"/>
  <c r="N31" i="7"/>
  <c r="P31" i="7" s="1"/>
  <c r="N349" i="7"/>
  <c r="P349" i="7" s="1"/>
  <c r="N64" i="7"/>
  <c r="P64" i="7" s="1"/>
  <c r="N367" i="7"/>
  <c r="P367" i="7" s="1"/>
  <c r="O404" i="7"/>
  <c r="N37" i="7"/>
  <c r="P37" i="7" s="1"/>
  <c r="N99" i="7"/>
  <c r="P99" i="7" s="1"/>
  <c r="N85" i="7"/>
  <c r="P85" i="7" s="1"/>
  <c r="N71" i="7"/>
  <c r="P71" i="7" s="1"/>
  <c r="N193" i="7"/>
  <c r="P193" i="7" s="1"/>
  <c r="N189" i="7"/>
  <c r="P189" i="7" s="1"/>
  <c r="N424" i="7"/>
  <c r="P424" i="7" s="1"/>
  <c r="N192" i="7"/>
  <c r="P192" i="7" s="1"/>
  <c r="N300" i="7"/>
  <c r="P300" i="7" s="1"/>
  <c r="N139" i="7"/>
  <c r="P139" i="7" s="1"/>
  <c r="N212" i="7"/>
  <c r="P212" i="7" s="1"/>
  <c r="N199" i="7"/>
  <c r="P199" i="7" s="1"/>
  <c r="N227" i="7"/>
  <c r="P227" i="7" s="1"/>
  <c r="N421" i="7"/>
  <c r="P421" i="7" s="1"/>
  <c r="N351" i="7"/>
  <c r="P351" i="7" s="1"/>
  <c r="N204" i="7"/>
  <c r="P204" i="7" s="1"/>
  <c r="N426" i="7"/>
  <c r="P426" i="7" s="1"/>
  <c r="N324" i="7"/>
  <c r="P324" i="7" s="1"/>
  <c r="N61" i="7"/>
  <c r="P61" i="7" s="1"/>
  <c r="N152" i="7"/>
  <c r="P152" i="7" s="1"/>
  <c r="N76" i="7"/>
  <c r="P76" i="7" s="1"/>
  <c r="N388" i="7"/>
  <c r="P388" i="7" s="1"/>
  <c r="N346" i="7"/>
  <c r="P346" i="7" s="1"/>
  <c r="N30" i="7"/>
  <c r="P30" i="7" s="1"/>
  <c r="N380" i="7"/>
  <c r="P380" i="7" s="1"/>
  <c r="N236" i="7"/>
  <c r="P236" i="7" s="1"/>
  <c r="N216" i="7"/>
  <c r="P216" i="7" s="1"/>
  <c r="N335" i="7"/>
  <c r="P335" i="7" s="1"/>
  <c r="N390" i="7"/>
  <c r="P390" i="7" s="1"/>
  <c r="M56" i="7"/>
  <c r="O56" i="7" s="1"/>
  <c r="O124" i="7"/>
  <c r="N161" i="7"/>
  <c r="P161" i="7" s="1"/>
  <c r="J415" i="7"/>
  <c r="N327" i="7"/>
  <c r="P327" i="7" s="1"/>
  <c r="N358" i="7"/>
  <c r="P358" i="7" s="1"/>
  <c r="N33" i="7"/>
  <c r="P33" i="7" s="1"/>
  <c r="N124" i="7"/>
  <c r="P124" i="7" s="1"/>
  <c r="N103" i="7"/>
  <c r="P103" i="7" s="1"/>
  <c r="N273" i="7"/>
  <c r="P273" i="7" s="1"/>
  <c r="N374" i="7"/>
  <c r="P374" i="7" s="1"/>
  <c r="N146" i="7"/>
  <c r="P146" i="7" s="1"/>
  <c r="N400" i="7"/>
  <c r="P400" i="7" s="1"/>
  <c r="N164" i="7"/>
  <c r="P164" i="7" s="1"/>
  <c r="N277" i="7"/>
  <c r="P277" i="7" s="1"/>
  <c r="K283" i="7"/>
  <c r="J154" i="7"/>
  <c r="N262" i="7"/>
  <c r="P262" i="7" s="1"/>
  <c r="N298" i="7"/>
  <c r="P298" i="7" s="1"/>
  <c r="N251" i="7"/>
  <c r="P251" i="7" s="1"/>
  <c r="N338" i="7"/>
  <c r="P338" i="7" s="1"/>
  <c r="J119" i="7"/>
  <c r="J62" i="7" s="1"/>
  <c r="K13" i="7"/>
  <c r="N230" i="7"/>
  <c r="P230" i="7" s="1"/>
  <c r="N340" i="7"/>
  <c r="P340" i="7" s="1"/>
  <c r="N287" i="7"/>
  <c r="P287" i="7" s="1"/>
  <c r="O41" i="7"/>
  <c r="L108" i="7"/>
  <c r="K107" i="7"/>
  <c r="K106" i="7" s="1"/>
  <c r="K62" i="7" s="1"/>
  <c r="N95" i="7"/>
  <c r="P95" i="7" s="1"/>
  <c r="N368" i="7"/>
  <c r="P368" i="7" s="1"/>
  <c r="N269" i="7"/>
  <c r="P269" i="7" s="1"/>
  <c r="N45" i="7"/>
  <c r="P45" i="7" s="1"/>
  <c r="N394" i="7"/>
  <c r="P394" i="7" s="1"/>
  <c r="N433" i="7"/>
  <c r="P433" i="7" s="1"/>
  <c r="N73" i="7"/>
  <c r="P73" i="7" s="1"/>
  <c r="N347" i="7"/>
  <c r="P347" i="7" s="1"/>
  <c r="J283" i="7"/>
  <c r="L415" i="7"/>
  <c r="L283" i="7"/>
  <c r="N359" i="7"/>
  <c r="P359" i="7" s="1"/>
  <c r="N84" i="7"/>
  <c r="P84" i="7" s="1"/>
  <c r="N366" i="7"/>
  <c r="P366" i="7" s="1"/>
  <c r="N117" i="7"/>
  <c r="P117" i="7" s="1"/>
  <c r="O288" i="7"/>
  <c r="N220" i="7"/>
  <c r="P220" i="7" s="1"/>
  <c r="N202" i="7"/>
  <c r="P202" i="7" s="1"/>
  <c r="N354" i="7"/>
  <c r="P354" i="7" s="1"/>
  <c r="N428" i="7"/>
  <c r="P428" i="7" s="1"/>
  <c r="N399" i="7"/>
  <c r="P399" i="7" s="1"/>
  <c r="O29" i="7"/>
  <c r="K154" i="7"/>
  <c r="N245" i="7"/>
  <c r="P245" i="7" s="1"/>
  <c r="N51" i="7"/>
  <c r="P51" i="7" s="1"/>
  <c r="N261" i="7"/>
  <c r="P261" i="7" s="1"/>
  <c r="N101" i="7"/>
  <c r="P101" i="7" s="1"/>
  <c r="N208" i="7"/>
  <c r="P208" i="7" s="1"/>
  <c r="N138" i="7"/>
  <c r="P138" i="7" s="1"/>
  <c r="N305" i="7"/>
  <c r="P305" i="7" s="1"/>
  <c r="N397" i="7"/>
  <c r="P397" i="7" s="1"/>
  <c r="N289" i="7"/>
  <c r="P289" i="7" s="1"/>
  <c r="O61" i="7"/>
  <c r="N240" i="7"/>
  <c r="P240" i="7" s="1"/>
  <c r="N92" i="7"/>
  <c r="P92" i="7" s="1"/>
  <c r="N47" i="7"/>
  <c r="P47" i="7" s="1"/>
  <c r="N162" i="7"/>
  <c r="P162" i="7" s="1"/>
  <c r="N369" i="7"/>
  <c r="P369" i="7" s="1"/>
  <c r="N179" i="7"/>
  <c r="P179" i="7" s="1"/>
  <c r="N398" i="7"/>
  <c r="P398" i="7" s="1"/>
  <c r="P28" i="7"/>
  <c r="N203" i="7"/>
  <c r="P203" i="7" s="1"/>
  <c r="N16" i="7"/>
  <c r="P16" i="7" s="1"/>
  <c r="N86" i="7"/>
  <c r="P86" i="7" s="1"/>
  <c r="O28" i="7"/>
  <c r="N50" i="7"/>
  <c r="P50" i="7" s="1"/>
  <c r="N148" i="7"/>
  <c r="P148" i="7" s="1"/>
  <c r="N81" i="7"/>
  <c r="P81" i="7" s="1"/>
  <c r="N341" i="7"/>
  <c r="P341" i="7" s="1"/>
  <c r="N104" i="7"/>
  <c r="P104" i="7" s="1"/>
  <c r="N395" i="7"/>
  <c r="P395" i="7" s="1"/>
  <c r="N113" i="7"/>
  <c r="P113" i="7" s="1"/>
  <c r="N83" i="7"/>
  <c r="P83" i="7" s="1"/>
  <c r="N249" i="7"/>
  <c r="P249" i="7" s="1"/>
  <c r="N297" i="7"/>
  <c r="P297" i="7" s="1"/>
  <c r="N112" i="7"/>
  <c r="P112" i="7" s="1"/>
  <c r="L154" i="7"/>
  <c r="N259" i="7"/>
  <c r="P259" i="7" s="1"/>
  <c r="N307" i="7"/>
  <c r="P307" i="7" s="1"/>
  <c r="N42" i="7"/>
  <c r="P42" i="7" s="1"/>
  <c r="N267" i="7"/>
  <c r="P267" i="7" s="1"/>
  <c r="N228" i="7"/>
  <c r="P228" i="7" s="1"/>
  <c r="N141" i="7"/>
  <c r="P141" i="7" s="1"/>
  <c r="P26" i="7"/>
  <c r="N291" i="7"/>
  <c r="P291" i="7" s="1"/>
  <c r="N260" i="7"/>
  <c r="P260" i="7" s="1"/>
  <c r="N74" i="7"/>
  <c r="P74" i="7" s="1"/>
  <c r="N168" i="7"/>
  <c r="P168" i="7" s="1"/>
  <c r="N46" i="7"/>
  <c r="P46" i="7" s="1"/>
  <c r="N172" i="7"/>
  <c r="P172" i="7" s="1"/>
  <c r="N411" i="7"/>
  <c r="P411" i="7" s="1"/>
  <c r="N39" i="7"/>
  <c r="P39" i="7" s="1"/>
  <c r="N215" i="7"/>
  <c r="P215" i="7" s="1"/>
  <c r="N255" i="7"/>
  <c r="P255" i="7" s="1"/>
  <c r="N406" i="7"/>
  <c r="P406" i="7" s="1"/>
  <c r="N263" i="7"/>
  <c r="P263" i="7" s="1"/>
  <c r="N17" i="7"/>
  <c r="P17" i="7" s="1"/>
  <c r="N423" i="7"/>
  <c r="P423" i="7" s="1"/>
  <c r="N296" i="7"/>
  <c r="P296" i="7" s="1"/>
  <c r="N389" i="7"/>
  <c r="P389" i="7" s="1"/>
  <c r="N217" i="7"/>
  <c r="P217" i="7" s="1"/>
  <c r="M20" i="7"/>
  <c r="N309" i="7"/>
  <c r="P309" i="7" s="1"/>
  <c r="N332" i="7"/>
  <c r="P332" i="7" s="1"/>
  <c r="N308" i="7"/>
  <c r="P308" i="7" s="1"/>
  <c r="N331" i="7"/>
  <c r="P331" i="7" s="1"/>
  <c r="M14" i="7"/>
  <c r="N87" i="7"/>
  <c r="P87" i="7" s="1"/>
  <c r="N214" i="7"/>
  <c r="P214" i="7" s="1"/>
  <c r="M109" i="7"/>
  <c r="O109" i="7" s="1"/>
  <c r="N293" i="7"/>
  <c r="P293" i="7" s="1"/>
  <c r="N223" i="7"/>
  <c r="P223" i="7" s="1"/>
  <c r="P326" i="7"/>
  <c r="P59" i="7"/>
  <c r="N58" i="7"/>
  <c r="P58" i="7" s="1"/>
  <c r="O382" i="7"/>
  <c r="M381" i="7"/>
  <c r="O381" i="7" s="1"/>
  <c r="N163" i="7"/>
  <c r="P163" i="7" s="1"/>
  <c r="N98" i="7"/>
  <c r="P98" i="7" s="1"/>
  <c r="P364" i="7"/>
  <c r="M413" i="7"/>
  <c r="O413" i="7" s="1"/>
  <c r="O414" i="7"/>
  <c r="P156" i="7"/>
  <c r="M201" i="7"/>
  <c r="O201" i="7" s="1"/>
  <c r="O97" i="7"/>
  <c r="M96" i="7"/>
  <c r="O96" i="7" s="1"/>
  <c r="P404" i="7"/>
  <c r="P176" i="7"/>
  <c r="N376" i="7"/>
  <c r="P376" i="7" s="1"/>
  <c r="O376" i="7"/>
  <c r="N329" i="7"/>
  <c r="P329" i="7" s="1"/>
  <c r="O329" i="7"/>
  <c r="M114" i="7"/>
  <c r="O114" i="7" s="1"/>
  <c r="O116" i="7"/>
  <c r="N169" i="7"/>
  <c r="P169" i="7" s="1"/>
  <c r="N198" i="7"/>
  <c r="P198" i="7" s="1"/>
  <c r="N299" i="7"/>
  <c r="P299" i="7" s="1"/>
  <c r="N431" i="7"/>
  <c r="P431" i="7" s="1"/>
  <c r="O431" i="7"/>
  <c r="N171" i="7"/>
  <c r="P171" i="7" s="1"/>
  <c r="O171" i="7"/>
  <c r="N70" i="7"/>
  <c r="P70" i="7" s="1"/>
  <c r="O182" i="7"/>
  <c r="M181" i="7"/>
  <c r="O181" i="7" s="1"/>
  <c r="M134" i="7"/>
  <c r="O134" i="7" s="1"/>
  <c r="O135" i="7"/>
  <c r="M310" i="7"/>
  <c r="O310" i="7" s="1"/>
  <c r="N226" i="7"/>
  <c r="P226" i="7" s="1"/>
  <c r="P143" i="7"/>
  <c r="N436" i="7"/>
  <c r="P436" i="7" s="1"/>
  <c r="N34" i="7"/>
  <c r="P34" i="7" s="1"/>
  <c r="O197" i="7"/>
  <c r="M196" i="7"/>
  <c r="O196" i="7" s="1"/>
  <c r="P285" i="7"/>
  <c r="N187" i="7"/>
  <c r="P187" i="7" s="1"/>
  <c r="O187" i="7"/>
  <c r="N280" i="7"/>
  <c r="P280" i="7" s="1"/>
  <c r="N79" i="7"/>
  <c r="P79" i="7" s="1"/>
  <c r="O79" i="7"/>
  <c r="N407" i="7"/>
  <c r="P407" i="7" s="1"/>
  <c r="O407" i="7"/>
  <c r="M274" i="7"/>
  <c r="O274" i="7" s="1"/>
  <c r="P311" i="7"/>
  <c r="O78" i="7"/>
  <c r="M77" i="7"/>
  <c r="O77" i="7" s="1"/>
  <c r="M403" i="7"/>
  <c r="O403" i="7" s="1"/>
  <c r="N370" i="7"/>
  <c r="P370" i="7" s="1"/>
  <c r="O326" i="7"/>
  <c r="M325" i="7"/>
  <c r="O325" i="7" s="1"/>
  <c r="N432" i="7"/>
  <c r="P432" i="7" s="1"/>
  <c r="O432" i="7"/>
  <c r="N231" i="7"/>
  <c r="P231" i="7" s="1"/>
  <c r="O231" i="7"/>
  <c r="M425" i="7"/>
  <c r="O425" i="7" s="1"/>
  <c r="N382" i="7"/>
  <c r="N365" i="7"/>
  <c r="P365" i="7" s="1"/>
  <c r="N43" i="7"/>
  <c r="P43" i="7" s="1"/>
  <c r="M252" i="7"/>
  <c r="O252" i="7" s="1"/>
  <c r="O253" i="7"/>
  <c r="O285" i="7"/>
  <c r="M284" i="7"/>
  <c r="M63" i="7"/>
  <c r="N89" i="7"/>
  <c r="P89" i="7" s="1"/>
  <c r="P69" i="7"/>
  <c r="P182" i="7"/>
  <c r="N318" i="7"/>
  <c r="P318" i="7" s="1"/>
  <c r="O15" i="7"/>
  <c r="N75" i="7"/>
  <c r="P75" i="7" s="1"/>
  <c r="M434" i="7"/>
  <c r="O434" i="7" s="1"/>
  <c r="O435" i="7"/>
  <c r="N191" i="7"/>
  <c r="M190" i="7"/>
  <c r="O190" i="7" s="1"/>
  <c r="O191" i="7"/>
  <c r="M155" i="7"/>
  <c r="O155" i="7" s="1"/>
  <c r="P235" i="7"/>
  <c r="P174" i="7"/>
  <c r="N173" i="7"/>
  <c r="P173" i="7" s="1"/>
  <c r="N78" i="7"/>
  <c r="N35" i="7"/>
  <c r="P35" i="7" s="1"/>
  <c r="N385" i="7"/>
  <c r="P385" i="7" s="1"/>
  <c r="N328" i="7"/>
  <c r="P328" i="7" s="1"/>
  <c r="O59" i="7"/>
  <c r="M58" i="7"/>
  <c r="O58" i="7" s="1"/>
  <c r="N301" i="7"/>
  <c r="P301" i="7" s="1"/>
  <c r="P435" i="7"/>
  <c r="P135" i="7"/>
  <c r="N279" i="7"/>
  <c r="P279" i="7" s="1"/>
  <c r="M363" i="7"/>
  <c r="O363" i="7" s="1"/>
  <c r="O364" i="7"/>
  <c r="M234" i="7"/>
  <c r="O234" i="7" s="1"/>
  <c r="O235" i="7"/>
  <c r="M68" i="7"/>
  <c r="O68" i="7" s="1"/>
  <c r="O69" i="7"/>
  <c r="N320" i="7"/>
  <c r="M319" i="7"/>
  <c r="O319" i="7" s="1"/>
  <c r="O320" i="7"/>
  <c r="P129" i="7"/>
  <c r="P15" i="7"/>
  <c r="N90" i="7"/>
  <c r="P90" i="7" s="1"/>
  <c r="P253" i="7"/>
  <c r="N345" i="7"/>
  <c r="P345" i="7" s="1"/>
  <c r="N402" i="7"/>
  <c r="P402" i="7" s="1"/>
  <c r="P275" i="7"/>
  <c r="N167" i="7"/>
  <c r="P167" i="7" s="1"/>
  <c r="O167" i="7"/>
  <c r="M165" i="7"/>
  <c r="O165" i="7" s="1"/>
  <c r="N22" i="7"/>
  <c r="P22" i="7" s="1"/>
  <c r="O417" i="7"/>
  <c r="M416" i="7"/>
  <c r="N312" i="7"/>
  <c r="P312" i="7" s="1"/>
  <c r="N80" i="7"/>
  <c r="P80" i="7" s="1"/>
  <c r="N247" i="7"/>
  <c r="P247" i="7" s="1"/>
  <c r="O129" i="7"/>
  <c r="M128" i="7"/>
  <c r="O128" i="7" s="1"/>
  <c r="M175" i="7"/>
  <c r="O175" i="7" s="1"/>
  <c r="M294" i="7"/>
  <c r="O294" i="7" s="1"/>
  <c r="M142" i="7"/>
  <c r="O142" i="7" s="1"/>
  <c r="N207" i="7"/>
  <c r="P207" i="7" s="1"/>
  <c r="O207" i="7"/>
  <c r="N290" i="7"/>
  <c r="P290" i="7" s="1"/>
  <c r="N153" i="7"/>
  <c r="P153" i="7" s="1"/>
  <c r="O153" i="7"/>
  <c r="M173" i="7"/>
  <c r="O173" i="7" s="1"/>
  <c r="O174" i="7"/>
  <c r="P116" i="7"/>
  <c r="N114" i="7"/>
  <c r="P114" i="7" s="1"/>
  <c r="N36" i="7"/>
  <c r="P36" i="7" s="1"/>
  <c r="N361" i="7"/>
  <c r="P361" i="7" s="1"/>
  <c r="O361" i="7"/>
  <c r="N25" i="7"/>
  <c r="P25" i="7" s="1"/>
  <c r="P303" i="7"/>
  <c r="N302" i="7"/>
  <c r="P302" i="7" s="1"/>
  <c r="P97" i="7"/>
  <c r="N420" i="7"/>
  <c r="P420" i="7" s="1"/>
  <c r="O420" i="7"/>
  <c r="N334" i="7"/>
  <c r="P334" i="7" s="1"/>
  <c r="N210" i="7"/>
  <c r="P210" i="7" s="1"/>
  <c r="M330" i="7"/>
  <c r="O330" i="7" s="1"/>
  <c r="N393" i="7"/>
  <c r="P393" i="7" s="1"/>
  <c r="O393" i="7"/>
  <c r="M304" i="7"/>
  <c r="O304" i="7" s="1"/>
  <c r="O282" i="7"/>
  <c r="M281" i="7"/>
  <c r="P166" i="7"/>
  <c r="O122" i="7"/>
  <c r="M119" i="7"/>
  <c r="P120" i="7"/>
  <c r="P19" i="7"/>
  <c r="N18" i="7"/>
  <c r="P18" i="7" s="1"/>
  <c r="O19" i="7"/>
  <c r="M18" i="7"/>
  <c r="O18" i="7" s="1"/>
  <c r="N21" i="7"/>
  <c r="O21" i="7"/>
  <c r="N127" i="7"/>
  <c r="P127" i="7" s="1"/>
  <c r="N38" i="7"/>
  <c r="P38" i="7" s="1"/>
  <c r="N337" i="7"/>
  <c r="P337" i="7" s="1"/>
  <c r="N91" i="7"/>
  <c r="P91" i="7" s="1"/>
  <c r="N258" i="7"/>
  <c r="P258" i="7" s="1"/>
  <c r="N292" i="7"/>
  <c r="P292" i="7" s="1"/>
  <c r="N54" i="7"/>
  <c r="P54" i="7" s="1"/>
  <c r="N414" i="7"/>
  <c r="N150" i="7"/>
  <c r="P150" i="7" s="1"/>
  <c r="N430" i="7"/>
  <c r="P430" i="7" s="1"/>
  <c r="N219" i="7"/>
  <c r="P219" i="7" s="1"/>
  <c r="N151" i="7"/>
  <c r="P151" i="7" s="1"/>
  <c r="N238" i="7"/>
  <c r="P238" i="7" s="1"/>
  <c r="N246" i="7"/>
  <c r="P246" i="7" s="1"/>
  <c r="N350" i="7"/>
  <c r="P350" i="7" s="1"/>
  <c r="N282" i="7"/>
  <c r="N317" i="7"/>
  <c r="P317" i="7" s="1"/>
  <c r="N417" i="7"/>
  <c r="N386" i="7"/>
  <c r="P386" i="7" s="1"/>
  <c r="N159" i="7"/>
  <c r="P159" i="7" s="1"/>
  <c r="N194" i="7"/>
  <c r="P194" i="7" s="1"/>
  <c r="N218" i="7"/>
  <c r="P218" i="7" s="1"/>
  <c r="N242" i="7"/>
  <c r="P242" i="7" s="1"/>
  <c r="N66" i="7"/>
  <c r="P66" i="7" s="1"/>
  <c r="N130" i="7"/>
  <c r="P130" i="7" s="1"/>
  <c r="N239" i="7"/>
  <c r="P239" i="7" s="1"/>
  <c r="N271" i="7"/>
  <c r="P271" i="7" s="1"/>
  <c r="N419" i="7"/>
  <c r="P419" i="7" s="1"/>
  <c r="N323" i="7"/>
  <c r="P323" i="7" s="1"/>
  <c r="N133" i="7"/>
  <c r="P133" i="7" s="1"/>
  <c r="N178" i="7"/>
  <c r="P178" i="7" s="1"/>
  <c r="N254" i="7"/>
  <c r="P254" i="7" s="1"/>
  <c r="N355" i="7"/>
  <c r="P355" i="7" s="1"/>
  <c r="N197" i="7"/>
  <c r="N149" i="7"/>
  <c r="P149" i="7" s="1"/>
  <c r="N170" i="7"/>
  <c r="P170" i="7" s="1"/>
  <c r="N333" i="7"/>
  <c r="P333" i="7" s="1"/>
  <c r="N371" i="7"/>
  <c r="P371" i="7" s="1"/>
  <c r="N387" i="7"/>
  <c r="P387" i="7" s="1"/>
  <c r="N222" i="7"/>
  <c r="P222" i="7" s="1"/>
  <c r="N186" i="7"/>
  <c r="P186" i="7" s="1"/>
  <c r="N434" i="7" l="1"/>
  <c r="P434" i="7" s="1"/>
  <c r="P57" i="7"/>
  <c r="O20" i="7"/>
  <c r="N60" i="7"/>
  <c r="P60" i="7" s="1"/>
  <c r="J437" i="7"/>
  <c r="J438" i="7" s="1"/>
  <c r="N304" i="7"/>
  <c r="P304" i="7" s="1"/>
  <c r="K437" i="7"/>
  <c r="N119" i="7"/>
  <c r="L107" i="7"/>
  <c r="L106" i="7" s="1"/>
  <c r="L62" i="7" s="1"/>
  <c r="L437" i="7" s="1"/>
  <c r="M108" i="7"/>
  <c r="P119" i="7"/>
  <c r="N109" i="7"/>
  <c r="P109" i="7" s="1"/>
  <c r="N96" i="7"/>
  <c r="P96" i="7" s="1"/>
  <c r="O119" i="7"/>
  <c r="M55" i="7"/>
  <c r="O55" i="7" s="1"/>
  <c r="O63" i="7"/>
  <c r="N68" i="7"/>
  <c r="P68" i="7" s="1"/>
  <c r="N14" i="7"/>
  <c r="N134" i="7"/>
  <c r="P134" i="7" s="1"/>
  <c r="N181" i="7"/>
  <c r="P181" i="7" s="1"/>
  <c r="N155" i="7"/>
  <c r="P155" i="7" s="1"/>
  <c r="P78" i="7"/>
  <c r="N77" i="7"/>
  <c r="P77" i="7" s="1"/>
  <c r="N142" i="7"/>
  <c r="P142" i="7" s="1"/>
  <c r="N252" i="7"/>
  <c r="P252" i="7" s="1"/>
  <c r="N63" i="7"/>
  <c r="N234" i="7"/>
  <c r="P234" i="7" s="1"/>
  <c r="N201" i="7"/>
  <c r="P201" i="7" s="1"/>
  <c r="N363" i="7"/>
  <c r="P363" i="7" s="1"/>
  <c r="N330" i="7"/>
  <c r="P330" i="7" s="1"/>
  <c r="N294" i="7"/>
  <c r="P294" i="7" s="1"/>
  <c r="O416" i="7"/>
  <c r="M415" i="7"/>
  <c r="O415" i="7" s="1"/>
  <c r="O284" i="7"/>
  <c r="M283" i="7"/>
  <c r="O283" i="7" s="1"/>
  <c r="N128" i="7"/>
  <c r="P128" i="7" s="1"/>
  <c r="N165" i="7"/>
  <c r="P165" i="7" s="1"/>
  <c r="N425" i="7"/>
  <c r="P425" i="7" s="1"/>
  <c r="P191" i="7"/>
  <c r="N190" i="7"/>
  <c r="P190" i="7" s="1"/>
  <c r="N175" i="7"/>
  <c r="P175" i="7" s="1"/>
  <c r="P197" i="7"/>
  <c r="N196" i="7"/>
  <c r="P196" i="7" s="1"/>
  <c r="P417" i="7"/>
  <c r="N416" i="7"/>
  <c r="P320" i="7"/>
  <c r="N319" i="7"/>
  <c r="P319" i="7" s="1"/>
  <c r="N55" i="7"/>
  <c r="P55" i="7" s="1"/>
  <c r="P56" i="7"/>
  <c r="N284" i="7"/>
  <c r="P284" i="7" s="1"/>
  <c r="N403" i="7"/>
  <c r="P403" i="7" s="1"/>
  <c r="N274" i="7"/>
  <c r="P274" i="7" s="1"/>
  <c r="P382" i="7"/>
  <c r="N381" i="7"/>
  <c r="P381" i="7" s="1"/>
  <c r="N310" i="7"/>
  <c r="P310" i="7" s="1"/>
  <c r="N325" i="7"/>
  <c r="P325" i="7" s="1"/>
  <c r="P414" i="7"/>
  <c r="N413" i="7"/>
  <c r="P413" i="7" s="1"/>
  <c r="M154" i="7"/>
  <c r="O154" i="7" s="1"/>
  <c r="O281" i="7"/>
  <c r="P282" i="7"/>
  <c r="N281" i="7"/>
  <c r="P281" i="7" s="1"/>
  <c r="P21" i="7"/>
  <c r="N20" i="7"/>
  <c r="P20" i="7" s="1"/>
  <c r="M13" i="7" l="1"/>
  <c r="M107" i="7"/>
  <c r="N108" i="7"/>
  <c r="O108" i="7"/>
  <c r="P63" i="7"/>
  <c r="N13" i="7"/>
  <c r="N415" i="7"/>
  <c r="P415" i="7" s="1"/>
  <c r="P416" i="7"/>
  <c r="N283" i="7"/>
  <c r="P283" i="7" s="1"/>
  <c r="N154" i="7"/>
  <c r="P154" i="7" s="1"/>
  <c r="P108" i="7" l="1"/>
  <c r="N107" i="7"/>
  <c r="O107" i="7"/>
  <c r="M106" i="7"/>
  <c r="O106" i="7" l="1"/>
  <c r="M62" i="7"/>
  <c r="P107" i="7"/>
  <c r="N106" i="7"/>
  <c r="K438" i="7"/>
  <c r="L438" i="7"/>
  <c r="P106" i="7" l="1"/>
  <c r="N62" i="7"/>
  <c r="O62" i="7"/>
  <c r="M437" i="7"/>
  <c r="O437" i="7" s="1"/>
  <c r="K9" i="7"/>
  <c r="G5" i="7"/>
  <c r="M438" i="7" l="1"/>
  <c r="P62" i="7"/>
  <c r="N437" i="7"/>
  <c r="N438" i="7" s="1"/>
  <c r="M9" i="7"/>
  <c r="K10" i="7"/>
  <c r="M10" i="7" s="1"/>
  <c r="O13" i="7"/>
  <c r="P437" i="7" l="1"/>
  <c r="P13" i="7"/>
</calcChain>
</file>

<file path=xl/sharedStrings.xml><?xml version="1.0" encoding="utf-8"?>
<sst xmlns="http://schemas.openxmlformats.org/spreadsheetml/2006/main" count="1292" uniqueCount="765">
  <si>
    <t>Item</t>
  </si>
  <si>
    <t>Unidades</t>
  </si>
  <si>
    <t>VISTO:</t>
  </si>
  <si>
    <t>CONTRATADA:</t>
  </si>
  <si>
    <t>Acumulado Anterior</t>
  </si>
  <si>
    <t>Saldo a Medir</t>
  </si>
  <si>
    <t>A Executar</t>
  </si>
  <si>
    <t>Ordem de Serviço:</t>
  </si>
  <si>
    <t>Descrição dos Serviços</t>
  </si>
  <si>
    <t>Data da Medição:</t>
  </si>
  <si>
    <t>Período da Medição:</t>
  </si>
  <si>
    <t>m</t>
  </si>
  <si>
    <t>Contratada</t>
  </si>
  <si>
    <t>Do Período</t>
  </si>
  <si>
    <t>SECRETARIA MUNICIPAL DA INFRAESTRUTURA E URBANISMO</t>
  </si>
  <si>
    <t>Quantidades</t>
  </si>
  <si>
    <t>a</t>
  </si>
  <si>
    <t>Até o Período</t>
  </si>
  <si>
    <t>CNPJ;</t>
  </si>
  <si>
    <t>Valores (R$)</t>
  </si>
  <si>
    <t>Percentuais (%)</t>
  </si>
  <si>
    <t>Preço Unitário</t>
  </si>
  <si>
    <t>Valor Contratado</t>
  </si>
  <si>
    <t>Acumulado até o Período</t>
  </si>
  <si>
    <t>Contrato n.º</t>
  </si>
  <si>
    <t>Resp. Contratada:</t>
  </si>
  <si>
    <t>Fiscalização:</t>
  </si>
  <si>
    <t>Data da Assinatura:</t>
  </si>
  <si>
    <t>Prazo da Execução:</t>
  </si>
  <si>
    <t>Prazo da Vigênca:</t>
  </si>
  <si>
    <t>BOLETIM DE MEDIÇÃO</t>
  </si>
  <si>
    <t>m²</t>
  </si>
  <si>
    <t>un</t>
  </si>
  <si>
    <t>m2</t>
  </si>
  <si>
    <t>m3</t>
  </si>
  <si>
    <t>Equipe Dirigente</t>
  </si>
  <si>
    <t>Manutenção do Canteiro</t>
  </si>
  <si>
    <t>Limpeza de ruas (varrição e remoção de entulhos)</t>
  </si>
  <si>
    <t>Locação de rede de drenagem</t>
  </si>
  <si>
    <t>Sinalização Diurna com Tela tapume em pvc - 10 usos</t>
  </si>
  <si>
    <t>Carga mecânica de material de 1ª categoria</t>
  </si>
  <si>
    <t>Equipamentos de Apoio à Produção</t>
  </si>
  <si>
    <t>SERVIÇOS PRELIMINARES</t>
  </si>
  <si>
    <t>Limpeza mecanizada do terreno c/ trator esteira (vegetação rasteira) sem carga e transporte</t>
  </si>
  <si>
    <t>04.005 </t>
  </si>
  <si>
    <t>Tubo pvc rígido c/anel borracha, serie reforçada, p/esgoto e aguas pluviais, d = 150mm</t>
  </si>
  <si>
    <t>DIVERSOS</t>
  </si>
  <si>
    <t>Execução de passeio (calçada) ou piso de concreto com concreto moldado in loco, feito em obra, acabamento convencional, não armado. af_08/2022</t>
  </si>
  <si>
    <t>Piso tátil direcional e/ou alerta, de concreto, colorido, p/deficientes visuais, dimensões 25x25cm, aplicado com argamassa industrializada ac-ii, rejuntado, exclusive regularização de base</t>
  </si>
  <si>
    <t>DRENAGEM</t>
  </si>
  <si>
    <t>Boca de lobo simples, em alvenaria de tijolos maciços esp . = 0,18m, altura entre 1,01 e 1,50m - R1</t>
  </si>
  <si>
    <t>Caixa de passagem em alvenaria de tijolos maciços esp. = 0,12m,  dim. int. =  0.60 x 0.60 x 0.60m</t>
  </si>
  <si>
    <t>Meio-fio pré moldado de concreto simples (0,12 x 0,30 x 1,00m), rejuntado com argamassa de cimento e areia no traço 1:3</t>
  </si>
  <si>
    <t>TOTAL GERAL</t>
  </si>
  <si>
    <t>PERCENTUAL</t>
  </si>
  <si>
    <t>ITEM</t>
  </si>
  <si>
    <t>DESCRIÇÃO DO SERVIÇO</t>
  </si>
  <si>
    <t>Largura</t>
  </si>
  <si>
    <t>Comprimento</t>
  </si>
  <si>
    <t>Altura</t>
  </si>
  <si>
    <t>Quantidade</t>
  </si>
  <si>
    <t>Total</t>
  </si>
  <si>
    <t>Unidade</t>
  </si>
  <si>
    <t>Observação/Justificativa</t>
  </si>
  <si>
    <t>N° 01</t>
  </si>
  <si>
    <t xml:space="preserve"> </t>
  </si>
  <si>
    <t>PREFEITURA MUNICIPAL DE SÃO CRISTÓVÃO</t>
  </si>
  <si>
    <t>OBJETO DO CONTRATO:</t>
  </si>
  <si>
    <t>CONSTRUTORA MVA LTDA</t>
  </si>
  <si>
    <t xml:space="preserve">07.169.379/0001-07 </t>
  </si>
  <si>
    <t>004/2025</t>
  </si>
  <si>
    <t>CONSTRUÇÃO DA 1° ETAPA DO CONJUNTO HABITACIONAL LOURDES AZEVEDO, LOCALIZADO NO BAIRRO EDUARDO GOMES - SÃO CRISTÓVÃO</t>
  </si>
  <si>
    <t>Administração Local</t>
  </si>
  <si>
    <t>01.01 </t>
  </si>
  <si>
    <t>ADMINISTRAÇÃO DA OBRA</t>
  </si>
  <si>
    <t>01.01.001 </t>
  </si>
  <si>
    <t>01.01.002 </t>
  </si>
  <si>
    <t>01.01.003 </t>
  </si>
  <si>
    <t>01.02 </t>
  </si>
  <si>
    <t>MOBILIZAÇÃO E DESMOBILIZAÇÃO</t>
  </si>
  <si>
    <t>01.02.001 </t>
  </si>
  <si>
    <t>Caminhão Carroceria de madeira 9 t - fonte:DNIT</t>
  </si>
  <si>
    <t>h</t>
  </si>
  <si>
    <t>01.03 </t>
  </si>
  <si>
    <t>SERVIÇOS PRELIMINARES/INSTALAÇÃO CANTEIRO/MOBILIZAÇÃO</t>
  </si>
  <si>
    <t>01.03.001 </t>
  </si>
  <si>
    <t>01.03.001.001 </t>
  </si>
  <si>
    <t>Placa de obra em lona com impressão digital 1,50 x 2,00m, inclusive estrutura em metalon 20 x 20cm e escoramento, instalada - Rev 02 - 09/2021</t>
  </si>
  <si>
    <t>01.03.001.002 </t>
  </si>
  <si>
    <t>Fornecimento e instalação de placa de obra com chapa galvanizada e estrutura de madeira. af_03/2022_ps</t>
  </si>
  <si>
    <t>01.03.002 </t>
  </si>
  <si>
    <t>Locação de Obra - Casas Tipo 01</t>
  </si>
  <si>
    <t>01.03.002.001 </t>
  </si>
  <si>
    <t>Locação de construção de edificação até 200m2,  inclusive execução de gabarito de madeira</t>
  </si>
  <si>
    <t>01.03.003 </t>
  </si>
  <si>
    <t>Locação de Obra - Casas Tipo 02</t>
  </si>
  <si>
    <t>01.03.003.001 </t>
  </si>
  <si>
    <t>01.03.004 </t>
  </si>
  <si>
    <t>INSTALAÇÃO DO CANTEIRO</t>
  </si>
  <si>
    <t>01.03.004.001 </t>
  </si>
  <si>
    <t>Barracão para Obras de Médio Porte Reaproveitamento 2 vezes</t>
  </si>
  <si>
    <t>01.03.004.002 </t>
  </si>
  <si>
    <t>Barracão para escritório de obra porte pequeno s=25,41m2 com materiais novos</t>
  </si>
  <si>
    <t>01.03.004.003 </t>
  </si>
  <si>
    <t>Instalação provisória de energia elétrica, aerea, trifasica, em poste galvanizado, exclusive fornecimento do medidor</t>
  </si>
  <si>
    <t>01.03.004.004 </t>
  </si>
  <si>
    <t>Ligação Predial de Água em Mureta de Concreto, Provisória ou Definitiva, com Fornecimento de Material, inclusive Mureta e Hidrômetro, Rede DN 50mm - Rev 03_10/2022</t>
  </si>
  <si>
    <t>UN</t>
  </si>
  <si>
    <t>01.03.004.005 </t>
  </si>
  <si>
    <t>Aluguel de banheiro químico, com 03 limpezas semanais</t>
  </si>
  <si>
    <t>mês</t>
  </si>
  <si>
    <t>01.03.004.006 </t>
  </si>
  <si>
    <t>Tapume em chapa galvanizada nº30, esp=0,35mm, h=2,00m, exclusive pintura</t>
  </si>
  <si>
    <t>01.03.004.007 </t>
  </si>
  <si>
    <t>Sondagem a trado para Estudo de Jazida</t>
  </si>
  <si>
    <t>01.03.004.008 </t>
  </si>
  <si>
    <t>Sondagem a percussão</t>
  </si>
  <si>
    <t>01.03.004.009 </t>
  </si>
  <si>
    <t>Ensaio - Granulometria combinada (peneiramento + sedimentação)</t>
  </si>
  <si>
    <t>01.03.004.010 </t>
  </si>
  <si>
    <t>Ensaio - Granulometria por peneiramento</t>
  </si>
  <si>
    <t>01.03.004.011 </t>
  </si>
  <si>
    <t>Ensaio - Compactação Proctor Normal com reuso de material (6 pontos)</t>
  </si>
  <si>
    <t>01.03.004.012 </t>
  </si>
  <si>
    <t>Ensaio - Índice de Suporte Califórnia - CBR</t>
  </si>
  <si>
    <t>01.03.004.013 </t>
  </si>
  <si>
    <t>Ensaio - Limite de liquidez</t>
  </si>
  <si>
    <t>01.03.004.014 </t>
  </si>
  <si>
    <t>Ensaio - Limite de plasticidade</t>
  </si>
  <si>
    <t>01.03.004.015 </t>
  </si>
  <si>
    <t>Ensaio - Equivalente de Areia</t>
  </si>
  <si>
    <t>01.03.004.016 </t>
  </si>
  <si>
    <t>Ensaio - Determinação da massa aparente in situ do solo</t>
  </si>
  <si>
    <t>01.03.004.017 </t>
  </si>
  <si>
    <t>Ensaio - Impureza orgânica</t>
  </si>
  <si>
    <t>01.03.004.018 </t>
  </si>
  <si>
    <t>Ensaio - Compactação Proctor Intermediário com reuso de material (6 pontos)</t>
  </si>
  <si>
    <t>01.03.004.019 </t>
  </si>
  <si>
    <t>Ensaio - Emissão de relatório com a determinação do fator de empolamento dos materiais no estado: natural(solto), solto/transporte(compactado)</t>
  </si>
  <si>
    <t>01.03.004.020 </t>
  </si>
  <si>
    <t>Projeto de estrutura de contenção / estabilidade de taludes, desnível até 3,00 m. Observação: A área compreende o desnível X comprimento longitudinal.</t>
  </si>
  <si>
    <t>01.03.004.021 </t>
  </si>
  <si>
    <t>Ensaio - Em agregado graúdo: desgaste por abrasão "Los Angeles"</t>
  </si>
  <si>
    <t>01.03.004.022 </t>
  </si>
  <si>
    <t>Ensaio - Adesividade</t>
  </si>
  <si>
    <t>01.03.004.023 </t>
  </si>
  <si>
    <t>Ensaio - Índice de forma</t>
  </si>
  <si>
    <t>01.03.004.024 </t>
  </si>
  <si>
    <t>Ensaio - Absorção em bloco</t>
  </si>
  <si>
    <t>01.03.004.025 </t>
  </si>
  <si>
    <t>Ensaio - Marshall</t>
  </si>
  <si>
    <t>01.03.004.026 </t>
  </si>
  <si>
    <t>Serviços de Arqueologia (incluso 10% repasse)</t>
  </si>
  <si>
    <t>01.04 </t>
  </si>
  <si>
    <t>FRETE</t>
  </si>
  <si>
    <t>01.04.001 </t>
  </si>
  <si>
    <t>AGREGADOS</t>
  </si>
  <si>
    <t>01.04.001.001 </t>
  </si>
  <si>
    <t>Transporte comercial com caminhão basculante de 10m³, em rodovia pavimentada (densidade=1,5t/m³)( SICRO 5914389)</t>
  </si>
  <si>
    <t>tkm</t>
  </si>
  <si>
    <t>01.04.002 </t>
  </si>
  <si>
    <t>BRITA</t>
  </si>
  <si>
    <t>01.04.002.001 </t>
  </si>
  <si>
    <t>01.04.003 </t>
  </si>
  <si>
    <t>PEDRA CALCARIA</t>
  </si>
  <si>
    <t>01.04.003.001 </t>
  </si>
  <si>
    <t>02.01 </t>
  </si>
  <si>
    <t>02.01.001 </t>
  </si>
  <si>
    <t>02.01.002 </t>
  </si>
  <si>
    <t>02.01.003 </t>
  </si>
  <si>
    <t>Descarte de resíduos da construção civil em área licenciada</t>
  </si>
  <si>
    <t>t</t>
  </si>
  <si>
    <t>02.01.004 </t>
  </si>
  <si>
    <t>02.02 </t>
  </si>
  <si>
    <t>MOVIMENTAÇÃO DE TERRA</t>
  </si>
  <si>
    <t>02.02.001 </t>
  </si>
  <si>
    <t>Locação de serviços de terraplenagem de obras civis</t>
  </si>
  <si>
    <t>02.02.002 </t>
  </si>
  <si>
    <t>Escavação, carga e transporte de material de 1ª  categoria,  dmt 51  a 200m (SICRO 5501875)</t>
  </si>
  <si>
    <t>02.02.003 </t>
  </si>
  <si>
    <t>Areia fina adquirida em jazida (Terra Dura - Pedro Henrrique), inclusive carga, exclusive transporte</t>
  </si>
  <si>
    <t>02.02.004 </t>
  </si>
  <si>
    <t>02.02.005 </t>
  </si>
  <si>
    <t>Argila, argila vermelha ou argila arenosa (retirada na jazida, sem transporte)</t>
  </si>
  <si>
    <t>02.02.006 </t>
  </si>
  <si>
    <t>02.02.007 </t>
  </si>
  <si>
    <t>Espalhamento de material de 1ª categoria c/ trator esteira Cat - D-6 ou similar</t>
  </si>
  <si>
    <t>02.02.008 </t>
  </si>
  <si>
    <t>Compactação de aterros, com rolo vibratório pé de carneiro, a 100% do proctor normal( SICRO 5502978)</t>
  </si>
  <si>
    <t>02.03 </t>
  </si>
  <si>
    <t>02.03.001 </t>
  </si>
  <si>
    <t>02.03.002 </t>
  </si>
  <si>
    <t>02.03.003 </t>
  </si>
  <si>
    <t>Caixa de passagem em alvenaria de tijolos maciços esp. = 0,12m,  dim. int. =  0.60 x 0.60 x 0.80m</t>
  </si>
  <si>
    <t>02.03.004 </t>
  </si>
  <si>
    <t>Caixa de passagem em alvenaria de tijolos maciços esp. = 0,12m,  dim. int. =  0.60 x 0.60 x 1,00m</t>
  </si>
  <si>
    <t>02.03.005 </t>
  </si>
  <si>
    <t>02.03.006 </t>
  </si>
  <si>
    <t>Escavação com retro-escavadeira de pneus, de valas, em material de 1ª categoria até 1,50m de profundidade</t>
  </si>
  <si>
    <t>02.03.007 </t>
  </si>
  <si>
    <t>Compactação manual com placa vibratória sem controle do grau de compactação</t>
  </si>
  <si>
    <t>02.03.008 </t>
  </si>
  <si>
    <t>Reaterro mecanizado de vala com retroescavadeira (capacidade   da   caçamba   da retro: 0,26 m³/potência: 88 hp), largura até 0,8 m, profundidade de 1,5 a 3,0 m, com solo (sem substituição) de 1ª categoria, com placa vibratória. af_08/2023</t>
  </si>
  <si>
    <t>02.03.009 </t>
  </si>
  <si>
    <t>Concreto magro para lastro, traço 1:4,5:4,5 (em massa seca de cimento/ areia média/ brita 1) - preparo mecânico com betoneira 400 l. af_05/2021</t>
  </si>
  <si>
    <t>02.03.010 </t>
  </si>
  <si>
    <t>02.03.011 </t>
  </si>
  <si>
    <t>02.03.012 </t>
  </si>
  <si>
    <t>02.03.013 </t>
  </si>
  <si>
    <t>Tubo de concreto (simples) para redes coletoras de águas pluviais, diâmetro de 400 mm, junta rígida, instalado em local com baixo nível de interferências - fornecimento e assentamento. af_03/2024</t>
  </si>
  <si>
    <t>02.03.014 </t>
  </si>
  <si>
    <t>Tubo de concreto para redes coletoras de águas pluviais, diâmetro de 600 mm, junta rígida, instalado em local com baixo nível de interferências - fornecimento e assentamento. af_03/2024</t>
  </si>
  <si>
    <t>02.03.015 </t>
  </si>
  <si>
    <t>Tubo de concreto para redes coletoras de águas pluviais, diâmetro de 800 mm, junta rígida, instalado em local com baixo nível de interferências - fornecimento e assentamento. af_03/2024</t>
  </si>
  <si>
    <t>02.03.016 </t>
  </si>
  <si>
    <t>02.03.017 </t>
  </si>
  <si>
    <t>Caixa de passagem / poço de visita em concreto armado fck=21mpa, inclusive tampa, dimensões internas 1,80x1,80x2,40m</t>
  </si>
  <si>
    <t>02.03.018 </t>
  </si>
  <si>
    <t>Poço de visita em alvenaria tij. maciços esp. = 0,20m, dim. int. = 1.50 x 1.50 x 2.40m, laje sup.c.a. esp. = 0,15m, inclusive tampão td-600 - R1</t>
  </si>
  <si>
    <t>02.04 </t>
  </si>
  <si>
    <t>REDE DE ABASTECIMENTO DE ÁGUA</t>
  </si>
  <si>
    <t>02.04.001 </t>
  </si>
  <si>
    <t>Locação de rede de água ou esgoto. af_03/2024</t>
  </si>
  <si>
    <t>02.04.002 </t>
  </si>
  <si>
    <t>Fornecimento de tubo de polietileno de alta densidade (pead), PE80, pn12,5 , sdr-11, d= 75mm x 6,9mm - Rev 01_11/2021</t>
  </si>
  <si>
    <t>02.04.003 </t>
  </si>
  <si>
    <t>Tubo pvc rígido soldável marrom p/ água, d = 20 mm (1/2")</t>
  </si>
  <si>
    <t>02.04.004 </t>
  </si>
  <si>
    <t>Colar de tomada, pvc, com travas, de 75 mm x 1/2" ou 75 mm x 3/4", para ligação predial de água. af_06/2022</t>
  </si>
  <si>
    <t>02.04.005 </t>
  </si>
  <si>
    <t>Cap de pvc rígido soldável, marrom, diâm = 75mm</t>
  </si>
  <si>
    <t>02.04.006 </t>
  </si>
  <si>
    <t>Fornecimento de curva 22º 30` de pvc junta elástica, ponta / bolsa, diam. =   75mm</t>
  </si>
  <si>
    <t>02.04.007 </t>
  </si>
  <si>
    <t>Tê 90º de pvc rígido soldável, marrom  diâm = 75mm</t>
  </si>
  <si>
    <t>02.04.008 </t>
  </si>
  <si>
    <t>Cruzeta PVC PBA JE BBBB, para rede de água, DN 75 / DE 85mm - Rev 02</t>
  </si>
  <si>
    <t>02.04.009 </t>
  </si>
  <si>
    <t>Mureta Pré-Moldada para Ligações Domiciliares de Água</t>
  </si>
  <si>
    <t>02.05 </t>
  </si>
  <si>
    <t>PAVIMENTAÇÃO</t>
  </si>
  <si>
    <t>02.05.001 </t>
  </si>
  <si>
    <t>REGULARIZAÇÃO</t>
  </si>
  <si>
    <t>02.05.001.001 </t>
  </si>
  <si>
    <t>Regularização do subleito (SICRO 4011209)</t>
  </si>
  <si>
    <t>02.05.002 </t>
  </si>
  <si>
    <t>SUB-BASE</t>
  </si>
  <si>
    <t>02.05.002.001 </t>
  </si>
  <si>
    <t>AQUISIÇÃO DE MATERIAL</t>
  </si>
  <si>
    <t>02.05.002.002 </t>
  </si>
  <si>
    <t>Material para sub-base (adquirido solto na jazida) inclusive limpeza da área, corte e carga (posto na caçamba), exclusive transporte (Ruy - Rita Cacete / São Cristóvão)</t>
  </si>
  <si>
    <t>02.05.002.003 </t>
  </si>
  <si>
    <t>02.05.002.004 </t>
  </si>
  <si>
    <t>Transporte comercial com caminhão basculante de 10m³, em rodovia pavimentada (densidade=1,5t/m³)</t>
  </si>
  <si>
    <t>02.05.003 </t>
  </si>
  <si>
    <t>BASE</t>
  </si>
  <si>
    <t>02.05.003.001 </t>
  </si>
  <si>
    <t>AQUISIÇÃO DE BRITA</t>
  </si>
  <si>
    <t>02.05.003.001.001 </t>
  </si>
  <si>
    <t>Execução e compactação de base e ou sub-base para pavimentação de solo (predominantemente arenoso) brita - 40/60 - exclusive solo, escavação, carga e transporte. af_11/2019</t>
  </si>
  <si>
    <t>02.05.003.001.002 </t>
  </si>
  <si>
    <t>02.05.003.001.003 </t>
  </si>
  <si>
    <t>02.05.004 </t>
  </si>
  <si>
    <t>CAPA ASFALTICA</t>
  </si>
  <si>
    <t>02.05.004.001 </t>
  </si>
  <si>
    <t>IMPRIMAÇÃO</t>
  </si>
  <si>
    <t>02.05.004.001.001 </t>
  </si>
  <si>
    <t>Imprimação - execução com fornecimento de material</t>
  </si>
  <si>
    <t>02.05.004.002 </t>
  </si>
  <si>
    <t>PINTURA DE LIGAÇÃO</t>
  </si>
  <si>
    <t>02.05.004.002.001 </t>
  </si>
  <si>
    <t>Execução de pintura de ligação com emulsão asfáltica</t>
  </si>
  <si>
    <t>02.05.004.003 </t>
  </si>
  <si>
    <t>C.A.U.Q</t>
  </si>
  <si>
    <t>02.05.004.003.001 </t>
  </si>
  <si>
    <t>Execução de pavimento com aplicação de concreto asfáltico, camada de rolamento - exclusive carga e transporte. af_11/2019</t>
  </si>
  <si>
    <t>02.05.004.003.002 </t>
  </si>
  <si>
    <t>Carga de mistura asfáltica em caminhão basculante 10 m³ (unidade: t). af_07/2020</t>
  </si>
  <si>
    <t>02.05.004.003.003 </t>
  </si>
  <si>
    <t>Transporte de mistur abetuminosa a quente com caminhão com caçamba térmica de 6m3- rodovia pavimentada (SICRO 5914612)</t>
  </si>
  <si>
    <t>02.05.005 </t>
  </si>
  <si>
    <t>02.05.005.001 </t>
  </si>
  <si>
    <t>Demolição de pavimentação (capa) asfáltica</t>
  </si>
  <si>
    <t>02.05.005.002 </t>
  </si>
  <si>
    <t>02.05.005.003 </t>
  </si>
  <si>
    <t>02.05.005.004 </t>
  </si>
  <si>
    <t>02.05.005.005 </t>
  </si>
  <si>
    <t>02.05.006 </t>
  </si>
  <si>
    <t>SINALIZAÇÃO VIARIA</t>
  </si>
  <si>
    <t>02.05.006.001 </t>
  </si>
  <si>
    <t>Sinalização permanente, vertical,  com placa de aço (60x60cm) com poste de madeira 3,50m fixado com base de concreto 40x40x50, inclusive mão de obra - Rev 01/2023</t>
  </si>
  <si>
    <t>02.05.006.002 </t>
  </si>
  <si>
    <t>Sinalização permanente, vertical,  com placa de aço circular (50cm) com poste de madeira de lei 3,50m fixado com base de concreto 40x40x50, inclusive mão de obra - Rev 01/2023</t>
  </si>
  <si>
    <t>02.05.006.003 </t>
  </si>
  <si>
    <t>Sinalização permanente, vertical,  com placa de aço triangularr (l=75cm) com poste de madeira de lei 3,50m fixado com base de concreto 40x40x50, inclusive mão de obra - Rev 01/2023</t>
  </si>
  <si>
    <t>02.05.006.004 </t>
  </si>
  <si>
    <t>Placa 20x35 em chapa esmaltada para identificação de logradouros</t>
  </si>
  <si>
    <t>02.05.006.005 </t>
  </si>
  <si>
    <t>Poste de ferro galv. Ø 2", h = 2,50m com 2  placas de 20x35cm em chapa esmaltada para identificação de logradouros</t>
  </si>
  <si>
    <t>02.05.006.006 </t>
  </si>
  <si>
    <t>Pintura de piso para execução de faixa de pedestres, com 02 demãos de tinta à base de resina acrílica - R1</t>
  </si>
  <si>
    <t>02.05.006.007 </t>
  </si>
  <si>
    <t>Pintura de faixa c/ termoplástico - 3 anos (p/ aspersão) - Rev 05</t>
  </si>
  <si>
    <t>02.06 </t>
  </si>
  <si>
    <t>CONTENÇÃO</t>
  </si>
  <si>
    <t>02.06.001 </t>
  </si>
  <si>
    <t>Locação convencional de obra, utilizando gabarito de tábuas corridas pontaletadas a cada 2,00m -  2 utilizações. af_03/2024</t>
  </si>
  <si>
    <t>02.06.002 </t>
  </si>
  <si>
    <t>Escavação manual de vala ou cava em material de 1ª categoria, profundidade entre 1,50 e 3,00m</t>
  </si>
  <si>
    <t>02.06.003 </t>
  </si>
  <si>
    <t>02.06.004 </t>
  </si>
  <si>
    <t>02.06.005 </t>
  </si>
  <si>
    <t>02.06.006 </t>
  </si>
  <si>
    <t>Concreto ciclópico</t>
  </si>
  <si>
    <t>02.06.007 </t>
  </si>
  <si>
    <t>Impermeabilização - Fornecimento e aplicação de manta geotéxtil RT-21, resistencia a tração=21 kN/m (antigo Bidim OP-40 ou similar) em colchões drenantes</t>
  </si>
  <si>
    <t>02.06.008 </t>
  </si>
  <si>
    <t>Tubo pvc rigido soldavel, série reforçada, p/esgoto e aguas pluviais, d=  75mm</t>
  </si>
  <si>
    <t>02.06.009 </t>
  </si>
  <si>
    <t>Forma plana para estruturas, em tábuas de pinho, 07 usos, inclusive escoramento</t>
  </si>
  <si>
    <t>02.06.010 </t>
  </si>
  <si>
    <t>Dreno profundo 30x20cm c/tubo de pvc ø 65mm, bidim, areia grossa e brita</t>
  </si>
  <si>
    <t>02.06.011 </t>
  </si>
  <si>
    <t>Grama nativa capim de burro ou batatais, em placas, fornecimento e plantio</t>
  </si>
  <si>
    <t>Casas Padrão</t>
  </si>
  <si>
    <t>03.01 </t>
  </si>
  <si>
    <t>FUNDAÇÃO - RADIER</t>
  </si>
  <si>
    <t>03.01.001 </t>
  </si>
  <si>
    <t>Escavação manual de vala ou cava em material de 1ª categoria, profundidade até 1,50m</t>
  </si>
  <si>
    <t>03.01.002 </t>
  </si>
  <si>
    <t>Preparo de fundo de vala com largura menor que 1,5 m (acerto do solo natural). af_08/2020</t>
  </si>
  <si>
    <t>03.01.003 </t>
  </si>
  <si>
    <t>Concretagem de radier, piso de concreto ou laje sobre solo, fck 30 mpa - lançamento, adensamento e acabamento. af_09/2021</t>
  </si>
  <si>
    <t>03.01.004 </t>
  </si>
  <si>
    <t>Cinta de amarração de alvenaria moldada in loco com utilização de blocos canaleta, espessura de *20* cm. af_03/2024</t>
  </si>
  <si>
    <t>03.01.005 </t>
  </si>
  <si>
    <t>Aço CA - 50 Ø 6,3 a 12,5mm, inclusive corte, dobragem, montagem e colocacao de ferragens nas formas, para superestruturas e fundações - R1</t>
  </si>
  <si>
    <t>kg</t>
  </si>
  <si>
    <t>03.01.006 </t>
  </si>
  <si>
    <t>Fornecimento e instalação de tela aço soldada nervurada CA-60, Q-138, malha 10x10cm, ferro 4.2 mm (2,20 kg/m2), painel 2,45x6,0m, Telcon ou similar</t>
  </si>
  <si>
    <t>03.01.007 </t>
  </si>
  <si>
    <t>Forma plana para fundações, em compensado plastificado 12mm, 05 usos</t>
  </si>
  <si>
    <t>03.01.008 </t>
  </si>
  <si>
    <t>Aplicação de lona plástica para execução de pavimentos de concreto. af_04/2022</t>
  </si>
  <si>
    <t>03.01.009 </t>
  </si>
  <si>
    <t>Fornecimento de arame de ferro galvanizado 12 bwg</t>
  </si>
  <si>
    <t>03.02 </t>
  </si>
  <si>
    <t>SUPERESTRUTURA - PAREDE DE CONCRETO</t>
  </si>
  <si>
    <t>03.02.001 </t>
  </si>
  <si>
    <t>Junta de dilatação elastica (PVC), tipo O-12, Fugenband, Vedacit ou similar</t>
  </si>
  <si>
    <t>03.02.002 </t>
  </si>
  <si>
    <t>Locação de forma de aluminio para parede de concreto NBR 16055</t>
  </si>
  <si>
    <t>03.02.003 </t>
  </si>
  <si>
    <t>03.02.004 </t>
  </si>
  <si>
    <t>Espaçador de aço, tipo caranguejo, em aço CA - 50 Ø 6,3mm, para Telas Soldadas</t>
  </si>
  <si>
    <t>03.02.005 </t>
  </si>
  <si>
    <t>Armação do sistema de paredes de concreto, executada em paredes de edificações térreas, tela q-61. af_06/2019</t>
  </si>
  <si>
    <t>03.02.006 </t>
  </si>
  <si>
    <t>Concretagem de paredes em edificações unifamiliares feitas com sistema de fôrmas manuseáveis, com concreto usinado bombeável fck 25 mpa - lançamento, adensamento e acabamento (exclusive bomba lança). af_10/2021</t>
  </si>
  <si>
    <t>03.02.007 </t>
  </si>
  <si>
    <t>Armação do sistema de paredes de concreto, executada como armadura positiva de lajes, tela q-138. af_06/2019</t>
  </si>
  <si>
    <t>03.03 </t>
  </si>
  <si>
    <t>IMPERMEABILIZANTE DE PAREDE DE CONCRETO</t>
  </si>
  <si>
    <t>03.03.001 </t>
  </si>
  <si>
    <t>Impermeabilização de superficie c/argamassa 1:4 (cimento e areia), esp=2,5cm, c/impermeabilizante Vedacit ou similar</t>
  </si>
  <si>
    <t>03.04 </t>
  </si>
  <si>
    <t>COBERTURA</t>
  </si>
  <si>
    <t>03.04.001 </t>
  </si>
  <si>
    <t>Telhamento com telha cerâmica capa-canal, tipo plan, com até 2 águas, incluso transporte vertical. af_07/2019</t>
  </si>
  <si>
    <t>03.04.002 </t>
  </si>
  <si>
    <t>Trama de madeira composta por ripas, caibros e terças para telhados de até 2 águas para telha cerâmica capa-canal, incluso transporte vertical. af_07/2019</t>
  </si>
  <si>
    <t>03.04.003 </t>
  </si>
  <si>
    <t>Forro de pvc, em réguas de 10 ou 20 cm, aplicado,  inclusive estrutura para fixação (perfis em PVC) marca Araforros ou similar, instalado - Rev 06_10/2021</t>
  </si>
  <si>
    <t>03.04.004 </t>
  </si>
  <si>
    <t>Rufo em placa de concreto l = 0,34 m</t>
  </si>
  <si>
    <t>03.04.005 </t>
  </si>
  <si>
    <t>Cumeeira para telha cerâmica emboçada com argamassa traço 1:2:9 (cimento, cal e areia) para telhados com até 2 águas, incluso transporte vertical. af_07/2019</t>
  </si>
  <si>
    <t>03.05 </t>
  </si>
  <si>
    <t>REVESTIMENTO</t>
  </si>
  <si>
    <t>03.05.001 </t>
  </si>
  <si>
    <t>Estucamento de densidade baixa nas faces internas de paredes do sistema de paredes de concreto, em ambientes com área entre 5 m² e 10 m², utilização de argamassa colante. af_10/2022</t>
  </si>
  <si>
    <t>03.05.002 </t>
  </si>
  <si>
    <t>Revestimento cerâmico para piso ou parede, 37 x 59 cm, Arielle, linha riviera, cor branca ou similar, PEI-3, aplicado com argamassa industrializada ac-ii, rejuntado, exclusive regularização de base ou emboço</t>
  </si>
  <si>
    <t>03.05.003 </t>
  </si>
  <si>
    <t>Argamassa traço 1:3 (em volume de cimento e areia média úmida) para contrapiso, preparo mecânico com betoneira 400 l. af_08/2019</t>
  </si>
  <si>
    <t>03.05.004 </t>
  </si>
  <si>
    <t>Cobogó de cimento, tipo "escama", dim: 40 x 40cm</t>
  </si>
  <si>
    <t>03.05.005 </t>
  </si>
  <si>
    <t>Revestimento cerâmico para piso ou parede, 53 x 53 cm, Arielle, linha riviera, cor branca ou bege, ou similar, PEI-4, aplicado com argamassa industrializada ac-ii, rejuntado, exclusive regularização de base ou emboço</t>
  </si>
  <si>
    <t>03.05.006 </t>
  </si>
  <si>
    <t>03.05.007 </t>
  </si>
  <si>
    <t>Soleira cimentado traço t1, l = 15 cm, e = 2 cm</t>
  </si>
  <si>
    <t>03.05.008 </t>
  </si>
  <si>
    <t>Peitoril cimento traço t1, c/ largura = 17 cm, esp = 4 cm</t>
  </si>
  <si>
    <t>03.06 </t>
  </si>
  <si>
    <t>ESQUADRIAS MADEIRA</t>
  </si>
  <si>
    <t>03.06.001 </t>
  </si>
  <si>
    <t>Porta em madeira compensada (canela), lisa, semi-ôca, 0.80 x 2.10 m, inclusive batente e ferragens</t>
  </si>
  <si>
    <t>03.06.002 </t>
  </si>
  <si>
    <t>Porta em madeira mista, almofadada, 80 x 210 cm, inclusive batente e ferragens</t>
  </si>
  <si>
    <t>03.06.003 </t>
  </si>
  <si>
    <t>Ferrolho ou targeta de fio redondo ( aliança ou similar ) ref.81098  63mm (2 1/2")</t>
  </si>
  <si>
    <t>03.06.004 </t>
  </si>
  <si>
    <t>Janela em madeira mista, tipo com almofadas, de abrir, c/batentes simples (caixilhos) e 1 jogo de alizar, exclusive ferragens - Rev 02_05/2022</t>
  </si>
  <si>
    <t>03.06.005 </t>
  </si>
  <si>
    <t>Porta em madeira mista, tipo com almofadas, de abrir, c/batentes simples (caixilhos) e 1 jogo de alizar, inclusive ferragens - Rev 02_05/2022</t>
  </si>
  <si>
    <t>03.07 </t>
  </si>
  <si>
    <t>PINTURA</t>
  </si>
  <si>
    <t>03.07.001 </t>
  </si>
  <si>
    <t>Pintura sobre superfícies de madeira com aplicação de 01 demão de fundo sintético nivelador, 01 demão de massa a óleo e 02 demãos de tinta esmalte</t>
  </si>
  <si>
    <t>03.07.002 </t>
  </si>
  <si>
    <t>Fundo selador acrílico, aplicação manual em parede, uma demão. af_04/2023</t>
  </si>
  <si>
    <t>03.07.003 </t>
  </si>
  <si>
    <t>Textura acrílica, aplicação manual em parede, uma demão. af_04/2023</t>
  </si>
  <si>
    <t>03.07.004 </t>
  </si>
  <si>
    <t>Aplicação manual de massa acrílica em paredes externas de casas, uma demão. af_03/2024</t>
  </si>
  <si>
    <t>03.08 </t>
  </si>
  <si>
    <t>INSTALAÇÕES ELETRICAS</t>
  </si>
  <si>
    <t>03.08.001 </t>
  </si>
  <si>
    <t>Caixa retangular 4" x 2" baixa (0,30 m do piso), pvc, instalada em parede - fornecimento e instalação. af_03/2023</t>
  </si>
  <si>
    <t>03.08.002 </t>
  </si>
  <si>
    <t>Caixa retangular 4" x 2" média (1,30 m do piso), pvc, instalada em parede - fornecimento e instalação. af_03/2023</t>
  </si>
  <si>
    <t>03.08.003 </t>
  </si>
  <si>
    <t>Caixa retangular 4" x 2" alta (2,00 m do piso), pvc, instalada em parede - fornecimento e instalação. af_03/2023</t>
  </si>
  <si>
    <t>03.08.004 </t>
  </si>
  <si>
    <t>Caixa pré moldada em concreto c/tampa para aterramento (20x20x15)cm, padrão Energisa</t>
  </si>
  <si>
    <t>03.08.005 </t>
  </si>
  <si>
    <t>Curva de 90º de pvc rígido roscável  diâm = 1 1/4"</t>
  </si>
  <si>
    <t>03.08.006 </t>
  </si>
  <si>
    <t>Haste cobreada copperweld p/aterramento d=  5/8" x 2,40m</t>
  </si>
  <si>
    <t>03.08.007 </t>
  </si>
  <si>
    <t>Curva 180 graus para eletroduto, pvc, roscável, dn 40 mm (1 1/4"), para circuitos terminais, instalada em laje - fornecimento e instalação. af_03/2023</t>
  </si>
  <si>
    <t>03.08.008 </t>
  </si>
  <si>
    <t>Conector para haste de aterramento 5/8" - fornecimento e assentamento - Rev 02 (10/2021)</t>
  </si>
  <si>
    <t>03.08.009 </t>
  </si>
  <si>
    <t>Fita isolante (rolo 20m) 3/4" - Fornecimento</t>
  </si>
  <si>
    <t>Un</t>
  </si>
  <si>
    <t>03.08.010 </t>
  </si>
  <si>
    <t>Eletroduto flexível corrugado, pvc, dn 25 mm (3/4"), para circuitos terminais, instalado em parede - fornecimento e instalação. af_03/2023</t>
  </si>
  <si>
    <t>03.08.011 </t>
  </si>
  <si>
    <t>Curva para eletroduto de pvc rígido roscável, diâm = 25mm (3/4")</t>
  </si>
  <si>
    <t>03.08.012 </t>
  </si>
  <si>
    <t>Eletroduto de pvc rígido roscável, diâm = 40mm (1 1/4")</t>
  </si>
  <si>
    <t>03.08.013 </t>
  </si>
  <si>
    <t>Poste auxiliar p/entrada energia, trifasico, em ferro galvanizado d=3" e h=6,0m, completo</t>
  </si>
  <si>
    <t>03.08.014 </t>
  </si>
  <si>
    <t>Cabo de cobre flexível isolado, 4 mm², anti-chama 450/750 v, para circuitos terminais - fornecimento e instalação. af_03/2023</t>
  </si>
  <si>
    <t>03.08.015 </t>
  </si>
  <si>
    <t>Cabo de cobre flexível isolado, 2,5 mm², anti-chama 450/750 v, para circuitos terminais - fornecimento e instalação. af_03/2023</t>
  </si>
  <si>
    <t>03.08.016 </t>
  </si>
  <si>
    <t>Cabo de cobre flexível isolado, 1,5 mm², anti-chama 450/750 v, para circuitos terminais - fornecimento e instalação. af_03/2023</t>
  </si>
  <si>
    <t>03.08.017 </t>
  </si>
  <si>
    <t>Cabo de cobre flexível isolado, 6 mm², anti-chama 450/750 v, para circuitos terminais - fornecimento e instalação. af_03/2023</t>
  </si>
  <si>
    <t>03.08.018 </t>
  </si>
  <si>
    <t>Luminária tipo arandela em aluminio escovado cor branco, linha Decoratta, Magiluz ou similar, inclusive lâmpada</t>
  </si>
  <si>
    <t>03.08.019 </t>
  </si>
  <si>
    <t>Luva para eletroduto de pvc rígido roscável, diâm = 40mm (1 1/4")</t>
  </si>
  <si>
    <t>03.08.020 </t>
  </si>
  <si>
    <t>Bocal para lâmpada incandescente</t>
  </si>
  <si>
    <t>03.08.021 </t>
  </si>
  <si>
    <t>Interligação entre a medição e o quadro de distribuição com eletroduto de 1 1/2" e 4 condutores de 6,0 mm2</t>
  </si>
  <si>
    <t>03.08.022 </t>
  </si>
  <si>
    <t>Interruptor simples (2 módulos), 10a/250v, incluindo suporte e placa - fornecimento e instalação. af_03/2023</t>
  </si>
  <si>
    <t>03.08.023 </t>
  </si>
  <si>
    <t>Interruptor simples (1 módulo), 10a/250v, incluindo suporte e placa - fornecimento e instalação. af_03/2023</t>
  </si>
  <si>
    <t>03.08.024 </t>
  </si>
  <si>
    <t>Quadro de distribuição de embutir, em chapa de aço, para até 12 disjuntores, com barramento, padrão DIN, exclusive disjuntores</t>
  </si>
  <si>
    <t>03.08.025 </t>
  </si>
  <si>
    <t>Tomada média de embutir (1 módulo), 2p+t 10 a, incluindo suporte e placa - fornecimento e instalação. af_03/2023</t>
  </si>
  <si>
    <t>03.08.026 </t>
  </si>
  <si>
    <t>Tomada baixa de embutir (1 módulo), 2p+t 10 a, incluindo suporte e placa - fornecimento e instalação. af_03/2023</t>
  </si>
  <si>
    <t>03.08.027 </t>
  </si>
  <si>
    <t>Disjuntor monopolar tipo din, corrente nominal de 20a - fornecimento e instalação. af_10/2020</t>
  </si>
  <si>
    <t>03.08.028 </t>
  </si>
  <si>
    <t>Disjuntor monopolar DR 25 A  - Dispositivo residual diferencial, tipo AC, ref.5SU1 Siemens ou similar</t>
  </si>
  <si>
    <t>03.08.029 </t>
  </si>
  <si>
    <t>Disjuntor monopolar tipo din, corrente nominal de 10a - fornecimento e instalação. af_10/2020</t>
  </si>
  <si>
    <t>03.08.030 </t>
  </si>
  <si>
    <t>Disjuntor monopolar tipo din, corrente nominal de 32a - fornecimento e instalação. af_10/2020</t>
  </si>
  <si>
    <t>03.08.031 </t>
  </si>
  <si>
    <t>Quadro de medição monofásica (até 6 kva) com caixa em noril</t>
  </si>
  <si>
    <t>03.08.032 </t>
  </si>
  <si>
    <t>Caixa octogonal 4" x 4", em pvc, p/ ponto de luz embutido</t>
  </si>
  <si>
    <t>03.09 </t>
  </si>
  <si>
    <t>INSTALAÇÕES SANITARIAS</t>
  </si>
  <si>
    <t>03.09.001 </t>
  </si>
  <si>
    <t>03.09.002 </t>
  </si>
  <si>
    <t>Caixa de gordura - "cg" - (50 x 50 x 65cm)</t>
  </si>
  <si>
    <t>03.09.003 </t>
  </si>
  <si>
    <t>Fossa séptica pré-moldada, tipo oms, capacidade 20 pessoas (v=1410 litros)</t>
  </si>
  <si>
    <t>03.09.004 </t>
  </si>
  <si>
    <t>Filtro anaeróbio circular, em concreto pré-moldado, diâmetro interno = 1,10 m, altura interna = 1,50 m, volume útil: 1140,4 l (para 5 contribuintes). af_12/2020_pa</t>
  </si>
  <si>
    <t>03.09.005 </t>
  </si>
  <si>
    <t>Ralo seco cônico, pvc, dn 100 x 40 mm, junta soldável, fornecido e instalado em ramal de descarga ou em ramal de esgoto sanitário. af_08/2022</t>
  </si>
  <si>
    <t>03.09.006 </t>
  </si>
  <si>
    <t>Bucha de redução longa, pvc, série normal, esgoto predial, dn 50 x 40 mm, junta soldável e elástica, fornecido e instalado em ramal de descarga ou ramal de esgoto sanitário. af_08/2022</t>
  </si>
  <si>
    <t>03.09.007 </t>
  </si>
  <si>
    <t>Caixa sifonada, pvc, dn 100 x 100 x 50 mm, fornecida e instalada em ramais de encaminhamento de água pluvial. af_06/2022</t>
  </si>
  <si>
    <t>03.09.008 </t>
  </si>
  <si>
    <t>Joelho 90° em pvc rígido soldável, para esgoto predial, diâm = 50mm</t>
  </si>
  <si>
    <t>03.09.009 </t>
  </si>
  <si>
    <t>Joelho 90° em pvc rígido soldável, para esgoto predial, diâm = 100mm</t>
  </si>
  <si>
    <t>03.09.010 </t>
  </si>
  <si>
    <t>Joelho 45° em pvc rígido soldável, para esgoto predial, diâm = 50mm</t>
  </si>
  <si>
    <t>03.09.011 </t>
  </si>
  <si>
    <t>Tê sanitário em pvc rígido soldável, para esgoto primário, diâm = 50 x 50mm</t>
  </si>
  <si>
    <t>03.09.012 </t>
  </si>
  <si>
    <t>Luva simples, pvc, serie normal, esgoto predial, dn 50 mm, junta elástica, fornecido e instalado em ramal de descarga ou ramal de esgoto sanitário. af_08/2022</t>
  </si>
  <si>
    <t>03.09.013 </t>
  </si>
  <si>
    <t>Luva simples, pvc, serie normal, esgoto predial, dn 100 mm, junta elástica, fornecido e instalado em subcoletor aéreo de esgoto sanitário. af_08/2022</t>
  </si>
  <si>
    <t>03.09.014 </t>
  </si>
  <si>
    <t>Terminal de ventilação em pvc rígido c/ anéis, para esgoto primário, diâm = 50mm</t>
  </si>
  <si>
    <t>03.09.015 </t>
  </si>
  <si>
    <t>Tubo pvc, serie normal, esgoto predial, dn 100 mm, fornecido e instalado em ramal de descarga ou ramal de esgoto sanitário. af_08/2022</t>
  </si>
  <si>
    <t>03.09.016 </t>
  </si>
  <si>
    <t>Tubo pvc, serie normal, esgoto predial, dn 50 mm, fornecido e instalado em prumada de esgoto sanitário ou ventilação. af_08/2022</t>
  </si>
  <si>
    <t>03.09.017 </t>
  </si>
  <si>
    <t>Junção de redução invertida, pvc, série normal, esgoto predial, dn 100 x 50 mm, junta elástica, fornecido e instalado em ramal de descarga ou ramal de esgoto sanitário. af_08/2022</t>
  </si>
  <si>
    <t>03.10 </t>
  </si>
  <si>
    <t>INSTALAÇOES HIDRAULICA</t>
  </si>
  <si>
    <t>03.10.001 </t>
  </si>
  <si>
    <t>Registro de pressão bruto, latão, roscável, 3/4", com acabamento e canopla cromados - fornecimento e instalação. af_08/2021</t>
  </si>
  <si>
    <t>03.10.002 </t>
  </si>
  <si>
    <t>Registro de gaveta bruto, latão, roscável, 3/4", com acabamento e canopla cromados - fornecimento e instalação. af_08/2021</t>
  </si>
  <si>
    <t>03.10.003 </t>
  </si>
  <si>
    <t>Adaptador curto com bolsa e rosca para registro, pvc, soldável, dn 25mm x 3/4 , instalado em ramal ou sub-ramal de água - fornecimento e instalação. af_06/2022</t>
  </si>
  <si>
    <t>03.10.004 </t>
  </si>
  <si>
    <t>Luva soldável e com rosca, pvc, soldável, dn 25mm x 3/4 , instalado em ramal ou sub-ramal de água - fornecimento e instalação. af_06/2022</t>
  </si>
  <si>
    <t>03.10.005 </t>
  </si>
  <si>
    <t>Ligação Predial de Água em Mureta de Concreto, com Fornecimento de Material inclusive Hidrômetro, exceto Mureta - Rev 03_10/2022</t>
  </si>
  <si>
    <t>03.10.006 </t>
  </si>
  <si>
    <t>Registro de esfera, pvc, roscável, com borboleta, 3/4" - fornecimento e instalação. af_08/2021</t>
  </si>
  <si>
    <t>03.10.007 </t>
  </si>
  <si>
    <t>Caixa d'agua de polietileno - instalada, exceto base de apoio, cap. 500 litros</t>
  </si>
  <si>
    <t>03.10.008 </t>
  </si>
  <si>
    <t>Torneira de bóia p/caixa d'agua em pvc d = 1/2"</t>
  </si>
  <si>
    <t>03.10.009 </t>
  </si>
  <si>
    <t>Te, pvc, soldável, dn 20mm, instalado em ramal de distribuição de água - fornecimento e instalação. af_06/2022</t>
  </si>
  <si>
    <t>03.10.010 </t>
  </si>
  <si>
    <t>Te, pvc, soldável, dn 25mm, instalado em prumada de água - fornecimento e instalação. af_06/2022</t>
  </si>
  <si>
    <t>03.10.011 </t>
  </si>
  <si>
    <t>Tê de redução, pvc, soldável, dn 25mm x 20mm, instalado em ramal de distribuição de água - fornecimento e instalação. af_06/2022</t>
  </si>
  <si>
    <t>03.10.012 </t>
  </si>
  <si>
    <t>Joelho 90 graus com bucha de latão, pvc, soldável, dn 25mm, x 3/4  instalado em ramal ou sub-ramal de água - fornecimento e instalação. af_06/2022</t>
  </si>
  <si>
    <t>03.10.013 </t>
  </si>
  <si>
    <t>Joelho 90º pvc rígido soldável c/bucha de latão,  d= 20mm x 1/2"</t>
  </si>
  <si>
    <t>03.10.014 </t>
  </si>
  <si>
    <t>Joelho 90 graus, pvc, soldável, dn 20mm, instalado em ramal de distribuição de água - fornecimento e instalação. af_06/2022</t>
  </si>
  <si>
    <t>03.10.015 </t>
  </si>
  <si>
    <t>Joelho 90 graus, pvc, soldável, dn 25mm, instalado em ramal de distribuição de água - fornecimento e instalação. af_06/2022</t>
  </si>
  <si>
    <t>03.10.016 </t>
  </si>
  <si>
    <t>Joelho 45 graus, pvc, soldável, dn 25mm, instalado em ramal de distribuição de água - fornecimento e instalação. af_06/2022</t>
  </si>
  <si>
    <t>03.10.017 </t>
  </si>
  <si>
    <t>Bucha de redução, curta, pvc, soldável, dn 25 x 20 mm, instalado em ramal de distribuição de água - fornecimento e instalação. af_06/2022</t>
  </si>
  <si>
    <t>03.10.018 </t>
  </si>
  <si>
    <t>Luva de redução, pvc, soldável, dn 25mm x 20mm, instalado em ramal de distribuição de água - fornecimento e instalação. af_06/2022</t>
  </si>
  <si>
    <t>03.10.019 </t>
  </si>
  <si>
    <t>Caixa para proteção de hidrômetro pre-moldada em concreto, para ligaçoes domiciliares, fornecimento e assentamento</t>
  </si>
  <si>
    <t>03.10.020 </t>
  </si>
  <si>
    <t>Tubo, pvc, soldável, dn 25mm, instalado em ramal de distribuição de água - fornecimento e instalação. af_06/2022</t>
  </si>
  <si>
    <t>03.10.021 </t>
  </si>
  <si>
    <t>Tubo, pvc, soldável, dn 20mm, instalado em ramal de distribuição de água - fornecimento e instalação. af_06/2022</t>
  </si>
  <si>
    <t>03.11 </t>
  </si>
  <si>
    <t>LOUÇAS E METAIS</t>
  </si>
  <si>
    <t>03.11.001 </t>
  </si>
  <si>
    <t>Vaso sanitário sifonado com caixa acoplada louça branca, incluso engate flexível em plástico branco, 1/2  x 40cm - fornecimento e instalação. af_01/2020</t>
  </si>
  <si>
    <t>03.11.002 </t>
  </si>
  <si>
    <t>Tanque de mármore sintético suspenso, 22l ou equivalente, incluso sifão flexível em pvc, válvula plástica e torneira de metal cromado padrão popular - fornecimento e instalação. af_01/2020</t>
  </si>
  <si>
    <t>03.11.003 </t>
  </si>
  <si>
    <t>Pia de cozinha com bancada em mármore sintético, dim 1.00x0.50, com 01 cuba, sifão plástico, válvula em pvc, torneira cromada, assentada.</t>
  </si>
  <si>
    <t>03.11.004 </t>
  </si>
  <si>
    <t>Chuveiro plástico sem registro</t>
  </si>
  <si>
    <t>03.11.005 </t>
  </si>
  <si>
    <t>Kit de acessórios para banheiro em ABS/Alumínio com 5 peças (01 cabide, 01 saboneteira, 01 papeleira, 01 porta-toalha rosto e 01 porta-toalha banho)</t>
  </si>
  <si>
    <t>03.11.006 </t>
  </si>
  <si>
    <t>Lavatório louça branca suspenso, 29,5 x 39cm ou equivalente, padrão popular, incluso sifão flexível em pvc, válvula e engate flexível 30cm em plástico e torneira cromada de mesa, padrão popular - fornecimento e instalação. af_01/2020</t>
  </si>
  <si>
    <t>03.12 </t>
  </si>
  <si>
    <t>03.12.001 </t>
  </si>
  <si>
    <t>Limpeza geral</t>
  </si>
  <si>
    <t>Casa Padrão - Acessível</t>
  </si>
  <si>
    <t>04.01 </t>
  </si>
  <si>
    <t>04.01.001 </t>
  </si>
  <si>
    <t>04.01.002 </t>
  </si>
  <si>
    <t>04.01.003 </t>
  </si>
  <si>
    <t>04.01.004 </t>
  </si>
  <si>
    <t>04.01.005 </t>
  </si>
  <si>
    <t>04.01.006 </t>
  </si>
  <si>
    <t>04.01.007 </t>
  </si>
  <si>
    <t>04.01.008 </t>
  </si>
  <si>
    <t>04.01.009 </t>
  </si>
  <si>
    <t>04.02 </t>
  </si>
  <si>
    <t>04.02.001 </t>
  </si>
  <si>
    <t>04.02.002 </t>
  </si>
  <si>
    <t>04.02.003 </t>
  </si>
  <si>
    <t>04.02.004 </t>
  </si>
  <si>
    <t>04.02.005 </t>
  </si>
  <si>
    <t>04.02.006 </t>
  </si>
  <si>
    <t>04.02.007 </t>
  </si>
  <si>
    <t>04.03 </t>
  </si>
  <si>
    <t>IMPERMEABILIZAÇÃO</t>
  </si>
  <si>
    <t>04.03.001 </t>
  </si>
  <si>
    <t>04.04 </t>
  </si>
  <si>
    <t>04.04.001 </t>
  </si>
  <si>
    <t>04.04.002 </t>
  </si>
  <si>
    <t>04.04.003 </t>
  </si>
  <si>
    <t>04.04.004 </t>
  </si>
  <si>
    <t>04.04.005 </t>
  </si>
  <si>
    <t>04.05 </t>
  </si>
  <si>
    <t>04.05.001 </t>
  </si>
  <si>
    <t>04.05.002 </t>
  </si>
  <si>
    <t>04.05.003 </t>
  </si>
  <si>
    <t>04.05.004 </t>
  </si>
  <si>
    <t>04.05.005 </t>
  </si>
  <si>
    <t>04.05.006 </t>
  </si>
  <si>
    <t>04.05.007 </t>
  </si>
  <si>
    <t>04.05.008 </t>
  </si>
  <si>
    <t>04.06 </t>
  </si>
  <si>
    <t>ESQUADRIAS</t>
  </si>
  <si>
    <t>04.06.001 </t>
  </si>
  <si>
    <t>04.06.002 </t>
  </si>
  <si>
    <t>04.06.003 </t>
  </si>
  <si>
    <t>04.06.004 </t>
  </si>
  <si>
    <t>04.06.005 </t>
  </si>
  <si>
    <t>04.07 </t>
  </si>
  <si>
    <t>04.07.001 </t>
  </si>
  <si>
    <t>04.07.002 </t>
  </si>
  <si>
    <t>04.07.003 </t>
  </si>
  <si>
    <t>04.07.004 </t>
  </si>
  <si>
    <t>04.08 </t>
  </si>
  <si>
    <t>04.08.001 </t>
  </si>
  <si>
    <t>04.08.002 </t>
  </si>
  <si>
    <t>04.08.003 </t>
  </si>
  <si>
    <t>04.08.004 </t>
  </si>
  <si>
    <t>04.08.005 </t>
  </si>
  <si>
    <t>04.08.006 </t>
  </si>
  <si>
    <t>04.08.007 </t>
  </si>
  <si>
    <t>04.08.008 </t>
  </si>
  <si>
    <t>04.08.009 </t>
  </si>
  <si>
    <t>04.08.010 </t>
  </si>
  <si>
    <t>04.08.011 </t>
  </si>
  <si>
    <t>04.08.012 </t>
  </si>
  <si>
    <t>04.08.013 </t>
  </si>
  <si>
    <t>04.08.014 </t>
  </si>
  <si>
    <t>04.08.015 </t>
  </si>
  <si>
    <t>04.08.016 </t>
  </si>
  <si>
    <t>04.08.017 </t>
  </si>
  <si>
    <t>04.08.018 </t>
  </si>
  <si>
    <t>04.08.019 </t>
  </si>
  <si>
    <t>04.08.020 </t>
  </si>
  <si>
    <t>04.08.021 </t>
  </si>
  <si>
    <t>04.08.022 </t>
  </si>
  <si>
    <t>04.08.023 </t>
  </si>
  <si>
    <t>04.08.024 </t>
  </si>
  <si>
    <t>04.08.025 </t>
  </si>
  <si>
    <t>04.08.026 </t>
  </si>
  <si>
    <t>04.08.027 </t>
  </si>
  <si>
    <t>04.08.028 </t>
  </si>
  <si>
    <t>04.08.029 </t>
  </si>
  <si>
    <t>04.08.030 </t>
  </si>
  <si>
    <t>04.08.031 </t>
  </si>
  <si>
    <t>04.08.032 </t>
  </si>
  <si>
    <t>04.09 </t>
  </si>
  <si>
    <t>INSTALAÇOES SANITARIAS</t>
  </si>
  <si>
    <t>04.09.001 </t>
  </si>
  <si>
    <t>04.09.002 </t>
  </si>
  <si>
    <t>04.09.003 </t>
  </si>
  <si>
    <t>04.09.004 </t>
  </si>
  <si>
    <t>04.09.005 </t>
  </si>
  <si>
    <t>04.09.006 </t>
  </si>
  <si>
    <t>04.09.007 </t>
  </si>
  <si>
    <t>04.09.008 </t>
  </si>
  <si>
    <t>04.09.009 </t>
  </si>
  <si>
    <t>04.09.010 </t>
  </si>
  <si>
    <t>04.09.011 </t>
  </si>
  <si>
    <t>04.09.012 </t>
  </si>
  <si>
    <t>04.09.013 </t>
  </si>
  <si>
    <t>04.09.014 </t>
  </si>
  <si>
    <t>04.09.015 </t>
  </si>
  <si>
    <t>04.09.016 </t>
  </si>
  <si>
    <t>04.09.017 </t>
  </si>
  <si>
    <t>04.10 </t>
  </si>
  <si>
    <t>INSTALAÇÕES HIDRAULICAS</t>
  </si>
  <si>
    <t>04.10.001 </t>
  </si>
  <si>
    <t>04.10.002 </t>
  </si>
  <si>
    <t>04.10.003 </t>
  </si>
  <si>
    <t>04.10.004 </t>
  </si>
  <si>
    <t>04.10.005 </t>
  </si>
  <si>
    <t>04.10.006 </t>
  </si>
  <si>
    <t>04.10.007 </t>
  </si>
  <si>
    <t>04.10.008 </t>
  </si>
  <si>
    <t>04.10.009 </t>
  </si>
  <si>
    <t>04.10.010 </t>
  </si>
  <si>
    <t>04.10.011 </t>
  </si>
  <si>
    <t>04.10.012 </t>
  </si>
  <si>
    <t>04.10.013 </t>
  </si>
  <si>
    <t>04.10.014 </t>
  </si>
  <si>
    <t>04.10.015 </t>
  </si>
  <si>
    <t>04.10.016 </t>
  </si>
  <si>
    <t>04.10.017 </t>
  </si>
  <si>
    <t>04.10.018 </t>
  </si>
  <si>
    <t>04.10.019 </t>
  </si>
  <si>
    <t>04.10.020 </t>
  </si>
  <si>
    <t>04.10.021 </t>
  </si>
  <si>
    <t>04.11 </t>
  </si>
  <si>
    <t>04.11.001 </t>
  </si>
  <si>
    <t>04.11.002 </t>
  </si>
  <si>
    <t>Barra de apoio, reta, fixa, em aço inox, l=70cm, d=1 1/4", Jackwal ou similar</t>
  </si>
  <si>
    <t>04.11.003 </t>
  </si>
  <si>
    <t>Barra de apoio, reta, fixa, em aço inox, l=40cm, d=1 1/4", Jackwal ou similar</t>
  </si>
  <si>
    <t>04.11.004 </t>
  </si>
  <si>
    <t>Barra de apoio em "l", em aco inox polido 70 x 70 cm, fixada na parede - fornecimento e instalacao. af_01/2020</t>
  </si>
  <si>
    <t>04.11.005 </t>
  </si>
  <si>
    <t>04.11.006 </t>
  </si>
  <si>
    <t>04.11.007 </t>
  </si>
  <si>
    <t>04.11.008 </t>
  </si>
  <si>
    <t>04.11.009 </t>
  </si>
  <si>
    <t>04.12 </t>
  </si>
  <si>
    <t>04.12.001 </t>
  </si>
  <si>
    <t>Urbanização das casas</t>
  </si>
  <si>
    <t>05.01 </t>
  </si>
  <si>
    <t>PAISAGISMO</t>
  </si>
  <si>
    <t>05.01.001 </t>
  </si>
  <si>
    <t>Planta - Sibipiruna (caesalpinia peltophoroides), fornecimento e plantio</t>
  </si>
  <si>
    <t>05.01.002 </t>
  </si>
  <si>
    <t>Planta - Flamboyant (delonix regia), fornecimento e plantio</t>
  </si>
  <si>
    <t>05.01.003 </t>
  </si>
  <si>
    <t>Planta - Ipê amarelo (tabebuia chrysotricha) h=1,00m, fornecimento e plantio</t>
  </si>
  <si>
    <t>05.01.004 </t>
  </si>
  <si>
    <t>Planta - Ipê roxo (tabebuia) h=1,00m, fornecimento e plantio</t>
  </si>
  <si>
    <t>05.01.005 </t>
  </si>
  <si>
    <t>Tutor de madeira (peça de 5 x 5 cm) com h=2,30m</t>
  </si>
  <si>
    <t>05.01.006 </t>
  </si>
  <si>
    <t>Tela plastica laranja, tipo tapume para sinalizacao, malha retangular, rolo 1.20 x 50 m (l x c)</t>
  </si>
  <si>
    <t>05.01.007 </t>
  </si>
  <si>
    <t>Grama esmeralda em placas, fornecimento e plantio</t>
  </si>
  <si>
    <t>05.01.008 </t>
  </si>
  <si>
    <t>Fornecimento e espalhamento de terra vegetal preparada</t>
  </si>
  <si>
    <t>05.02 </t>
  </si>
  <si>
    <t>05.02.001 </t>
  </si>
  <si>
    <t>Colchão de areia</t>
  </si>
  <si>
    <t>05.02.002 </t>
  </si>
  <si>
    <t>Regularização manual e compactão com placa vibratótia</t>
  </si>
  <si>
    <t>05.02.003 </t>
  </si>
  <si>
    <t>05.02.004 </t>
  </si>
  <si>
    <t>Fornecimento e instalação de tela aço soldada nervurada CA-60, malha 15x15cm, ferro 4.2mm, painel 2x3m, (1,50kg/m²), Malha Pop Reforçada Gerdau ou similar</t>
  </si>
  <si>
    <t>05.02.005 </t>
  </si>
  <si>
    <t>Execução de passeio (calçada) ou piso de concreto com concreto moldado in loco, usinado c20, acabamento convencional, não armado. af_08/2022</t>
  </si>
  <si>
    <t>05.02.006 </t>
  </si>
  <si>
    <t>Junta de dilatação com brita 2, argamassada, esp=7cm</t>
  </si>
  <si>
    <t>05.02.007 </t>
  </si>
  <si>
    <t>05.02.008 </t>
  </si>
  <si>
    <t>Pintura de meio-fio com tinta branca a base de cal (caiação). af_05/2021</t>
  </si>
  <si>
    <t>05.03 </t>
  </si>
  <si>
    <t>ACESSIBILIDADE</t>
  </si>
  <si>
    <t>05.03.001 </t>
  </si>
  <si>
    <t>Regularização de base para revest. de pisos com arg. traço t4, esp. média = 2,5cm</t>
  </si>
  <si>
    <t>05.03.002 </t>
  </si>
  <si>
    <t>Infraestrutura do Conjunto Habitacional</t>
  </si>
  <si>
    <t>MEMÓRIA DE CALCULO - 1° MEDIÇÃO CONJUNTO LOURDES AZEVEDO</t>
  </si>
  <si>
    <t>medido proporcionalmente</t>
  </si>
  <si>
    <t xml:space="preserve">un </t>
  </si>
  <si>
    <t>medido 50%</t>
  </si>
  <si>
    <t>Instalação da Placa da Obra do Governo e do Municipio</t>
  </si>
  <si>
    <t>Fechamento Parcial do empreendimento com telha tapume.</t>
  </si>
  <si>
    <t>VALOR CONTRATADO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</si>
</sst>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00"/>
    <numFmt numFmtId="166" formatCode="&quot;R$&quot;\ #,##0.00"/>
    <numFmt numFmtId="167" formatCode="00\ &quot;meses&quot;"/>
    <numFmt numFmtId="168" formatCode="00&quot;.&quot;000&quot;.&quot;000&quot;/&quot;0000&quot;-&quot;00"/>
    <numFmt numFmtId="169" formatCode="&quot;Processo:&quot;"/>
    <numFmt numFmtId="170" formatCode="&quot;(&quot;\ 00\ &quot;dias )&quot;"/>
    <numFmt numFmtId="171" formatCode="0.000"/>
  </numFmts>
  <fonts count="23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2"/>
      <name val="Arial"/>
      <family val="2"/>
    </font>
    <font>
      <sz val="7"/>
      <name val="Arial"/>
      <family val="2"/>
    </font>
    <font>
      <b/>
      <sz val="12"/>
      <name val="Arial"/>
      <family val="2"/>
    </font>
    <font>
      <sz val="11"/>
      <name val="Arial"/>
      <family val="1"/>
    </font>
    <font>
      <sz val="8"/>
      <color rgb="FFC0000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rgb="FFFF0000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9" fillId="0" borderId="0"/>
    <xf numFmtId="0" fontId="6" fillId="0" borderId="0"/>
    <xf numFmtId="16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1" fillId="0" borderId="0" applyFont="0" applyFill="0" applyBorder="0" applyAlignment="0" applyProtection="0"/>
  </cellStyleXfs>
  <cellXfs count="199">
    <xf numFmtId="0" fontId="0" fillId="0" borderId="0" xfId="0"/>
    <xf numFmtId="0" fontId="2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2" fontId="2" fillId="0" borderId="0" xfId="0" applyNumberFormat="1" applyFont="1" applyAlignment="1">
      <alignment vertical="center" wrapText="1"/>
    </xf>
    <xf numFmtId="2" fontId="6" fillId="0" borderId="0" xfId="2" applyNumberFormat="1"/>
    <xf numFmtId="0" fontId="4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166" fontId="4" fillId="0" borderId="0" xfId="2" applyNumberFormat="1" applyFont="1" applyAlignment="1">
      <alignment vertical="center"/>
    </xf>
    <xf numFmtId="166" fontId="4" fillId="0" borderId="3" xfId="2" applyNumberFormat="1" applyFont="1" applyBorder="1" applyAlignment="1">
      <alignment vertical="center"/>
    </xf>
    <xf numFmtId="166" fontId="4" fillId="0" borderId="5" xfId="2" applyNumberFormat="1" applyFont="1" applyBorder="1" applyAlignment="1">
      <alignment vertical="center"/>
    </xf>
    <xf numFmtId="166" fontId="4" fillId="0" borderId="6" xfId="2" applyNumberFormat="1" applyFont="1" applyBorder="1" applyAlignment="1">
      <alignment vertical="center"/>
    </xf>
    <xf numFmtId="2" fontId="3" fillId="0" borderId="0" xfId="0" applyNumberFormat="1" applyFont="1" applyAlignment="1">
      <alignment vertical="center"/>
    </xf>
    <xf numFmtId="166" fontId="4" fillId="0" borderId="4" xfId="2" applyNumberFormat="1" applyFont="1" applyBorder="1" applyAlignment="1">
      <alignment horizontal="center" vertical="center"/>
    </xf>
    <xf numFmtId="166" fontId="4" fillId="0" borderId="10" xfId="2" applyNumberFormat="1" applyFont="1" applyBorder="1" applyAlignment="1">
      <alignment horizontal="center" vertical="center"/>
    </xf>
    <xf numFmtId="166" fontId="5" fillId="0" borderId="2" xfId="2" applyNumberFormat="1" applyFont="1" applyBorder="1" applyAlignment="1">
      <alignment vertical="center"/>
    </xf>
    <xf numFmtId="166" fontId="5" fillId="0" borderId="0" xfId="2" applyNumberFormat="1" applyFont="1" applyAlignment="1">
      <alignment vertical="center"/>
    </xf>
    <xf numFmtId="0" fontId="5" fillId="0" borderId="2" xfId="2" applyFont="1" applyBorder="1" applyAlignment="1">
      <alignment vertical="center"/>
    </xf>
    <xf numFmtId="0" fontId="5" fillId="0" borderId="0" xfId="2" applyFont="1" applyAlignment="1">
      <alignment vertical="center"/>
    </xf>
    <xf numFmtId="0" fontId="5" fillId="0" borderId="3" xfId="2" applyFont="1" applyBorder="1" applyAlignment="1">
      <alignment vertical="center"/>
    </xf>
    <xf numFmtId="2" fontId="7" fillId="0" borderId="0" xfId="2" applyNumberFormat="1" applyFont="1" applyAlignment="1">
      <alignment vertical="center"/>
    </xf>
    <xf numFmtId="166" fontId="4" fillId="0" borderId="11" xfId="2" applyNumberFormat="1" applyFont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166" fontId="5" fillId="0" borderId="8" xfId="2" applyNumberFormat="1" applyFont="1" applyBorder="1" applyAlignment="1">
      <alignment vertical="center"/>
    </xf>
    <xf numFmtId="166" fontId="5" fillId="0" borderId="5" xfId="2" applyNumberFormat="1" applyFont="1" applyBorder="1" applyAlignment="1">
      <alignment vertical="center"/>
    </xf>
    <xf numFmtId="0" fontId="4" fillId="0" borderId="11" xfId="2" applyFont="1" applyBorder="1" applyAlignment="1">
      <alignment horizontal="center" vertical="center"/>
    </xf>
    <xf numFmtId="0" fontId="5" fillId="0" borderId="5" xfId="2" applyFont="1" applyBorder="1" applyAlignment="1">
      <alignment vertical="center"/>
    </xf>
    <xf numFmtId="0" fontId="4" fillId="0" borderId="4" xfId="2" applyFont="1" applyBorder="1" applyAlignment="1">
      <alignment horizontal="center" vertical="center"/>
    </xf>
    <xf numFmtId="0" fontId="5" fillId="0" borderId="6" xfId="2" applyFont="1" applyBorder="1" applyAlignment="1">
      <alignment vertical="center"/>
    </xf>
    <xf numFmtId="0" fontId="4" fillId="0" borderId="10" xfId="2" applyFont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 wrapText="1"/>
    </xf>
    <xf numFmtId="4" fontId="14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2" fontId="14" fillId="0" borderId="1" xfId="0" applyNumberFormat="1" applyFont="1" applyBorder="1" applyAlignment="1">
      <alignment horizontal="center" vertical="center"/>
    </xf>
    <xf numFmtId="4" fontId="13" fillId="6" borderId="1" xfId="0" applyNumberFormat="1" applyFont="1" applyFill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/>
    </xf>
    <xf numFmtId="2" fontId="8" fillId="6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2" fontId="6" fillId="0" borderId="1" xfId="5" applyNumberFormat="1" applyFont="1" applyFill="1" applyBorder="1" applyAlignment="1">
      <alignment horizontal="center" vertical="center" wrapText="1"/>
    </xf>
    <xf numFmtId="166" fontId="2" fillId="0" borderId="0" xfId="0" applyNumberFormat="1" applyFont="1" applyAlignment="1">
      <alignment vertical="center" wrapText="1"/>
    </xf>
    <xf numFmtId="0" fontId="5" fillId="0" borderId="8" xfId="2" applyFont="1" applyBorder="1" applyAlignment="1">
      <alignment horizontal="left" vertical="center"/>
    </xf>
    <xf numFmtId="0" fontId="15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left" vertical="center" wrapText="1"/>
    </xf>
    <xf numFmtId="0" fontId="16" fillId="4" borderId="1" xfId="0" applyFont="1" applyFill="1" applyBorder="1" applyAlignment="1">
      <alignment horizontal="left" vertical="center" wrapText="1"/>
    </xf>
    <xf numFmtId="0" fontId="15" fillId="4" borderId="1" xfId="0" applyFont="1" applyFill="1" applyBorder="1" applyAlignment="1">
      <alignment horizontal="center" vertical="center"/>
    </xf>
    <xf numFmtId="2" fontId="5" fillId="4" borderId="1" xfId="0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44" fontId="5" fillId="4" borderId="1" xfId="4" applyFont="1" applyFill="1" applyBorder="1" applyAlignment="1">
      <alignment horizontal="center" vertical="center" wrapText="1"/>
    </xf>
    <xf numFmtId="44" fontId="5" fillId="4" borderId="9" xfId="4" applyFont="1" applyFill="1" applyBorder="1" applyAlignment="1">
      <alignment horizontal="center" vertical="center" wrapText="1"/>
    </xf>
    <xf numFmtId="2" fontId="5" fillId="4" borderId="1" xfId="3" applyNumberFormat="1" applyFont="1" applyFill="1" applyBorder="1" applyAlignment="1" applyProtection="1">
      <alignment horizontal="center" vertical="center" wrapText="1"/>
    </xf>
    <xf numFmtId="2" fontId="15" fillId="4" borderId="13" xfId="0" applyNumberFormat="1" applyFont="1" applyFill="1" applyBorder="1" applyAlignment="1">
      <alignment horizontal="center" vertical="center"/>
    </xf>
    <xf numFmtId="0" fontId="17" fillId="4" borderId="1" xfId="0" applyFont="1" applyFill="1" applyBorder="1" applyAlignment="1">
      <alignment vertical="center" wrapText="1"/>
    </xf>
    <xf numFmtId="2" fontId="17" fillId="4" borderId="1" xfId="0" applyNumberFormat="1" applyFont="1" applyFill="1" applyBorder="1" applyAlignment="1" applyProtection="1">
      <alignment vertical="center" wrapText="1"/>
      <protection locked="0"/>
    </xf>
    <xf numFmtId="2" fontId="17" fillId="4" borderId="1" xfId="0" applyNumberFormat="1" applyFont="1" applyFill="1" applyBorder="1" applyAlignment="1">
      <alignment vertical="center" wrapText="1"/>
    </xf>
    <xf numFmtId="166" fontId="15" fillId="4" borderId="13" xfId="3" applyNumberFormat="1" applyFont="1" applyFill="1" applyBorder="1" applyAlignment="1">
      <alignment horizontal="center" vertical="center"/>
    </xf>
    <xf numFmtId="44" fontId="16" fillId="4" borderId="6" xfId="4" applyFont="1" applyFill="1" applyBorder="1" applyAlignment="1">
      <alignment horizontal="center" vertical="center"/>
    </xf>
    <xf numFmtId="2" fontId="17" fillId="4" borderId="1" xfId="0" applyNumberFormat="1" applyFont="1" applyFill="1" applyBorder="1" applyAlignment="1">
      <alignment horizontal="center" vertical="center" wrapText="1"/>
    </xf>
    <xf numFmtId="2" fontId="15" fillId="0" borderId="1" xfId="0" applyNumberFormat="1" applyFont="1" applyBorder="1" applyAlignment="1">
      <alignment horizontal="center" vertical="center"/>
    </xf>
    <xf numFmtId="43" fontId="18" fillId="0" borderId="1" xfId="0" applyNumberFormat="1" applyFont="1" applyBorder="1" applyAlignment="1">
      <alignment horizontal="center" vertical="center"/>
    </xf>
    <xf numFmtId="2" fontId="19" fillId="2" borderId="1" xfId="0" applyNumberFormat="1" applyFont="1" applyFill="1" applyBorder="1" applyAlignment="1" applyProtection="1">
      <alignment horizontal="center" vertical="center"/>
      <protection locked="0"/>
    </xf>
    <xf numFmtId="2" fontId="18" fillId="0" borderId="1" xfId="0" applyNumberFormat="1" applyFont="1" applyBorder="1" applyAlignment="1">
      <alignment horizontal="center" vertical="center"/>
    </xf>
    <xf numFmtId="44" fontId="1" fillId="0" borderId="1" xfId="4" applyFont="1" applyBorder="1" applyAlignment="1">
      <alignment horizontal="center" vertical="center" wrapText="1"/>
    </xf>
    <xf numFmtId="44" fontId="17" fillId="2" borderId="1" xfId="4" applyFont="1" applyFill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10" fontId="17" fillId="2" borderId="1" xfId="0" applyNumberFormat="1" applyFont="1" applyFill="1" applyBorder="1" applyAlignment="1">
      <alignment horizontal="center" vertical="center"/>
    </xf>
    <xf numFmtId="0" fontId="15" fillId="0" borderId="1" xfId="0" applyFont="1" applyBorder="1" applyAlignment="1">
      <alignment horizontal="left" vertical="center" wrapText="1"/>
    </xf>
    <xf numFmtId="0" fontId="17" fillId="0" borderId="5" xfId="2" applyFont="1" applyBorder="1" applyAlignment="1">
      <alignment vertical="center"/>
    </xf>
    <xf numFmtId="0" fontId="17" fillId="0" borderId="0" xfId="2" applyFont="1" applyAlignment="1">
      <alignment vertical="center"/>
    </xf>
    <xf numFmtId="0" fontId="17" fillId="0" borderId="4" xfId="2" applyFont="1" applyBorder="1" applyAlignment="1">
      <alignment vertical="center"/>
    </xf>
    <xf numFmtId="14" fontId="17" fillId="0" borderId="9" xfId="2" applyNumberFormat="1" applyFont="1" applyBorder="1" applyAlignment="1">
      <alignment horizontal="center" vertical="center" wrapText="1"/>
    </xf>
    <xf numFmtId="0" fontId="1" fillId="0" borderId="0" xfId="2" applyFont="1" applyAlignment="1">
      <alignment horizontal="center" vertical="center"/>
    </xf>
    <xf numFmtId="0" fontId="17" fillId="0" borderId="0" xfId="2" applyFont="1" applyAlignment="1">
      <alignment horizontal="left" vertical="center"/>
    </xf>
    <xf numFmtId="2" fontId="1" fillId="0" borderId="5" xfId="2" applyNumberFormat="1" applyFont="1" applyBorder="1" applyAlignment="1">
      <alignment horizontal="left" vertical="center"/>
    </xf>
    <xf numFmtId="2" fontId="17" fillId="0" borderId="4" xfId="2" applyNumberFormat="1" applyFont="1" applyBorder="1" applyAlignment="1">
      <alignment vertical="center"/>
    </xf>
    <xf numFmtId="14" fontId="1" fillId="0" borderId="1" xfId="2" applyNumberFormat="1" applyFont="1" applyBorder="1" applyAlignment="1">
      <alignment horizontal="center" vertical="center" wrapText="1"/>
    </xf>
    <xf numFmtId="14" fontId="17" fillId="0" borderId="10" xfId="2" applyNumberFormat="1" applyFont="1" applyBorder="1" applyAlignment="1">
      <alignment horizontal="center" vertical="center" wrapText="1"/>
    </xf>
    <xf numFmtId="167" fontId="17" fillId="0" borderId="1" xfId="2" applyNumberFormat="1" applyFont="1" applyBorder="1" applyAlignment="1">
      <alignment horizontal="center" vertical="center"/>
    </xf>
    <xf numFmtId="44" fontId="15" fillId="0" borderId="1" xfId="4" applyFont="1" applyBorder="1" applyAlignment="1">
      <alignment horizontal="right" vertical="center"/>
    </xf>
    <xf numFmtId="166" fontId="16" fillId="2" borderId="1" xfId="0" applyNumberFormat="1" applyFont="1" applyFill="1" applyBorder="1" applyAlignment="1">
      <alignment horizontal="center" vertical="center"/>
    </xf>
    <xf numFmtId="2" fontId="15" fillId="4" borderId="1" xfId="0" applyNumberFormat="1" applyFont="1" applyFill="1" applyBorder="1" applyAlignment="1">
      <alignment horizontal="center" vertical="center"/>
    </xf>
    <xf numFmtId="43" fontId="18" fillId="4" borderId="1" xfId="0" applyNumberFormat="1" applyFont="1" applyFill="1" applyBorder="1" applyAlignment="1">
      <alignment horizontal="center" vertical="center"/>
    </xf>
    <xf numFmtId="2" fontId="19" fillId="4" borderId="1" xfId="0" applyNumberFormat="1" applyFont="1" applyFill="1" applyBorder="1" applyAlignment="1" applyProtection="1">
      <alignment horizontal="center" vertical="center"/>
      <protection locked="0"/>
    </xf>
    <xf numFmtId="2" fontId="18" fillId="4" borderId="1" xfId="0" applyNumberFormat="1" applyFont="1" applyFill="1" applyBorder="1" applyAlignment="1">
      <alignment horizontal="center" vertical="center"/>
    </xf>
    <xf numFmtId="44" fontId="15" fillId="4" borderId="1" xfId="4" applyFont="1" applyFill="1" applyBorder="1" applyAlignment="1">
      <alignment horizontal="center" vertical="center"/>
    </xf>
    <xf numFmtId="44" fontId="17" fillId="4" borderId="1" xfId="4" applyFont="1" applyFill="1" applyBorder="1" applyAlignment="1">
      <alignment horizontal="center" vertical="center" wrapText="1"/>
    </xf>
    <xf numFmtId="2" fontId="1" fillId="4" borderId="1" xfId="0" applyNumberFormat="1" applyFont="1" applyFill="1" applyBorder="1" applyAlignment="1">
      <alignment horizontal="center" vertical="center" wrapText="1"/>
    </xf>
    <xf numFmtId="44" fontId="15" fillId="4" borderId="1" xfId="4" applyFont="1" applyFill="1" applyBorder="1" applyAlignment="1">
      <alignment horizontal="right" vertical="center"/>
    </xf>
    <xf numFmtId="0" fontId="2" fillId="4" borderId="0" xfId="0" applyFont="1" applyFill="1" applyAlignment="1">
      <alignment vertical="center" wrapText="1"/>
    </xf>
    <xf numFmtId="44" fontId="16" fillId="4" borderId="12" xfId="4" applyFont="1" applyFill="1" applyBorder="1" applyAlignment="1">
      <alignment horizontal="center" vertical="center"/>
    </xf>
    <xf numFmtId="44" fontId="17" fillId="0" borderId="1" xfId="4" applyFont="1" applyBorder="1" applyAlignment="1">
      <alignment horizontal="center" vertical="center" wrapText="1"/>
    </xf>
    <xf numFmtId="44" fontId="1" fillId="5" borderId="1" xfId="4" applyFont="1" applyFill="1" applyBorder="1" applyAlignment="1">
      <alignment horizontal="center" vertical="center" wrapText="1"/>
    </xf>
    <xf numFmtId="2" fontId="19" fillId="5" borderId="1" xfId="0" applyNumberFormat="1" applyFont="1" applyFill="1" applyBorder="1" applyAlignment="1" applyProtection="1">
      <alignment horizontal="center" vertical="center"/>
      <protection locked="0"/>
    </xf>
    <xf numFmtId="44" fontId="17" fillId="5" borderId="1" xfId="4" applyFont="1" applyFill="1" applyBorder="1" applyAlignment="1">
      <alignment horizontal="center" vertical="center" wrapText="1"/>
    </xf>
    <xf numFmtId="44" fontId="15" fillId="0" borderId="12" xfId="4" applyFont="1" applyBorder="1" applyAlignment="1">
      <alignment horizontal="center" vertical="center"/>
    </xf>
    <xf numFmtId="44" fontId="16" fillId="0" borderId="12" xfId="4" applyFont="1" applyBorder="1" applyAlignment="1">
      <alignment horizontal="center" vertical="center"/>
    </xf>
    <xf numFmtId="44" fontId="2" fillId="0" borderId="0" xfId="4" applyFont="1" applyAlignment="1">
      <alignment vertical="center" wrapText="1"/>
    </xf>
    <xf numFmtId="44" fontId="15" fillId="2" borderId="12" xfId="4" applyFont="1" applyFill="1" applyBorder="1" applyAlignment="1">
      <alignment horizontal="center" vertical="center"/>
    </xf>
    <xf numFmtId="44" fontId="15" fillId="5" borderId="12" xfId="4" applyFont="1" applyFill="1" applyBorder="1" applyAlignment="1">
      <alignment horizontal="center" vertical="center"/>
    </xf>
    <xf numFmtId="171" fontId="19" fillId="2" borderId="1" xfId="3" applyNumberFormat="1" applyFont="1" applyFill="1" applyBorder="1" applyAlignment="1" applyProtection="1">
      <alignment horizontal="center" vertical="center"/>
      <protection locked="0"/>
    </xf>
    <xf numFmtId="0" fontId="13" fillId="4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left" vertical="center" wrapText="1"/>
    </xf>
    <xf numFmtId="0" fontId="8" fillId="4" borderId="1" xfId="0" applyFont="1" applyFill="1" applyBorder="1" applyAlignment="1">
      <alignment horizontal="center" vertical="center"/>
    </xf>
    <xf numFmtId="4" fontId="13" fillId="4" borderId="1" xfId="0" applyNumberFormat="1" applyFont="1" applyFill="1" applyBorder="1" applyAlignment="1">
      <alignment horizontal="center" vertical="center"/>
    </xf>
    <xf numFmtId="44" fontId="16" fillId="4" borderId="1" xfId="4" applyFont="1" applyFill="1" applyBorder="1" applyAlignment="1">
      <alignment horizontal="center" vertical="center"/>
    </xf>
    <xf numFmtId="166" fontId="16" fillId="4" borderId="1" xfId="0" applyNumberFormat="1" applyFont="1" applyFill="1" applyBorder="1" applyAlignment="1">
      <alignment horizontal="center" vertical="center"/>
    </xf>
    <xf numFmtId="10" fontId="17" fillId="4" borderId="1" xfId="6" applyNumberFormat="1" applyFont="1" applyFill="1" applyBorder="1" applyAlignment="1">
      <alignment horizontal="center" vertical="center"/>
    </xf>
    <xf numFmtId="10" fontId="17" fillId="4" borderId="1" xfId="0" applyNumberFormat="1" applyFont="1" applyFill="1" applyBorder="1" applyAlignment="1">
      <alignment horizontal="center" vertical="center"/>
    </xf>
    <xf numFmtId="10" fontId="17" fillId="4" borderId="1" xfId="0" applyNumberFormat="1" applyFont="1" applyFill="1" applyBorder="1" applyAlignment="1">
      <alignment horizontal="center" vertical="center" wrapText="1"/>
    </xf>
    <xf numFmtId="10" fontId="1" fillId="4" borderId="1" xfId="0" applyNumberFormat="1" applyFont="1" applyFill="1" applyBorder="1" applyAlignment="1">
      <alignment horizontal="center" vertical="center" wrapText="1"/>
    </xf>
    <xf numFmtId="166" fontId="17" fillId="0" borderId="8" xfId="2" applyNumberFormat="1" applyFont="1" applyBorder="1" applyAlignment="1">
      <alignment horizontal="center" vertical="center"/>
    </xf>
    <xf numFmtId="166" fontId="17" fillId="0" borderId="2" xfId="2" applyNumberFormat="1" applyFont="1" applyBorder="1" applyAlignment="1">
      <alignment horizontal="center" vertical="center"/>
    </xf>
    <xf numFmtId="166" fontId="17" fillId="0" borderId="11" xfId="2" applyNumberFormat="1" applyFont="1" applyBorder="1" applyAlignment="1">
      <alignment horizontal="center" vertical="center"/>
    </xf>
    <xf numFmtId="166" fontId="12" fillId="0" borderId="5" xfId="2" applyNumberFormat="1" applyFont="1" applyBorder="1" applyAlignment="1">
      <alignment horizontal="center" vertical="center"/>
    </xf>
    <xf numFmtId="166" fontId="12" fillId="0" borderId="0" xfId="2" applyNumberFormat="1" applyFont="1" applyAlignment="1">
      <alignment horizontal="center" vertical="center"/>
    </xf>
    <xf numFmtId="166" fontId="12" fillId="0" borderId="4" xfId="2" applyNumberFormat="1" applyFont="1" applyBorder="1" applyAlignment="1">
      <alignment horizontal="center" vertical="center"/>
    </xf>
    <xf numFmtId="166" fontId="12" fillId="0" borderId="6" xfId="2" applyNumberFormat="1" applyFont="1" applyBorder="1" applyAlignment="1">
      <alignment horizontal="center" vertical="center"/>
    </xf>
    <xf numFmtId="166" fontId="12" fillId="0" borderId="3" xfId="2" applyNumberFormat="1" applyFont="1" applyBorder="1" applyAlignment="1">
      <alignment horizontal="center" vertical="center"/>
    </xf>
    <xf numFmtId="166" fontId="12" fillId="0" borderId="10" xfId="2" applyNumberFormat="1" applyFont="1" applyBorder="1" applyAlignment="1">
      <alignment horizontal="center" vertical="center"/>
    </xf>
    <xf numFmtId="17" fontId="16" fillId="0" borderId="5" xfId="2" applyNumberFormat="1" applyFont="1" applyBorder="1" applyAlignment="1">
      <alignment horizontal="center" vertical="center" wrapText="1"/>
    </xf>
    <xf numFmtId="0" fontId="16" fillId="0" borderId="0" xfId="2" applyFont="1" applyAlignment="1">
      <alignment horizontal="center" vertical="center" wrapText="1"/>
    </xf>
    <xf numFmtId="0" fontId="16" fillId="0" borderId="4" xfId="2" applyFont="1" applyBorder="1" applyAlignment="1">
      <alignment horizontal="center" vertical="center" wrapText="1"/>
    </xf>
    <xf numFmtId="0" fontId="16" fillId="0" borderId="6" xfId="2" applyFont="1" applyBorder="1" applyAlignment="1">
      <alignment horizontal="center" vertical="center" wrapText="1"/>
    </xf>
    <xf numFmtId="0" fontId="16" fillId="0" borderId="3" xfId="2" applyFont="1" applyBorder="1" applyAlignment="1">
      <alignment horizontal="center" vertical="center" wrapText="1"/>
    </xf>
    <xf numFmtId="0" fontId="16" fillId="0" borderId="10" xfId="2" applyFont="1" applyBorder="1" applyAlignment="1">
      <alignment horizontal="center" vertical="center" wrapText="1"/>
    </xf>
    <xf numFmtId="14" fontId="17" fillId="0" borderId="12" xfId="2" applyNumberFormat="1" applyFont="1" applyBorder="1" applyAlignment="1">
      <alignment horizontal="center" vertical="center" wrapText="1"/>
    </xf>
    <xf numFmtId="14" fontId="17" fillId="0" borderId="7" xfId="2" applyNumberFormat="1" applyFont="1" applyBorder="1" applyAlignment="1">
      <alignment horizontal="center" vertical="center" wrapText="1"/>
    </xf>
    <xf numFmtId="14" fontId="17" fillId="0" borderId="9" xfId="2" applyNumberFormat="1" applyFont="1" applyBorder="1" applyAlignment="1">
      <alignment horizontal="center" vertical="center" wrapText="1"/>
    </xf>
    <xf numFmtId="0" fontId="1" fillId="0" borderId="12" xfId="2" applyFont="1" applyBorder="1" applyAlignment="1">
      <alignment horizontal="center" vertical="center" wrapText="1"/>
    </xf>
    <xf numFmtId="0" fontId="1" fillId="0" borderId="9" xfId="2" applyFont="1" applyBorder="1" applyAlignment="1">
      <alignment horizontal="center" vertical="center" wrapText="1"/>
    </xf>
    <xf numFmtId="165" fontId="17" fillId="0" borderId="5" xfId="2" applyNumberFormat="1" applyFont="1" applyBorder="1" applyAlignment="1">
      <alignment horizontal="center" vertical="center" wrapText="1"/>
    </xf>
    <xf numFmtId="165" fontId="17" fillId="0" borderId="4" xfId="2" applyNumberFormat="1" applyFont="1" applyBorder="1" applyAlignment="1">
      <alignment horizontal="center" vertical="center" wrapText="1"/>
    </xf>
    <xf numFmtId="165" fontId="17" fillId="0" borderId="6" xfId="2" applyNumberFormat="1" applyFont="1" applyBorder="1" applyAlignment="1">
      <alignment horizontal="center" vertical="center" wrapText="1"/>
    </xf>
    <xf numFmtId="165" fontId="17" fillId="0" borderId="10" xfId="2" applyNumberFormat="1" applyFont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17" fillId="0" borderId="8" xfId="2" applyFont="1" applyBorder="1" applyAlignment="1">
      <alignment horizontal="center" vertical="center"/>
    </xf>
    <xf numFmtId="0" fontId="17" fillId="0" borderId="2" xfId="2" applyFont="1" applyBorder="1" applyAlignment="1">
      <alignment horizontal="center" vertical="center"/>
    </xf>
    <xf numFmtId="0" fontId="17" fillId="0" borderId="11" xfId="2" applyFont="1" applyBorder="1" applyAlignment="1">
      <alignment horizontal="center" vertical="center"/>
    </xf>
    <xf numFmtId="0" fontId="17" fillId="0" borderId="5" xfId="2" applyFont="1" applyBorder="1" applyAlignment="1">
      <alignment horizontal="center" vertical="center"/>
    </xf>
    <xf numFmtId="0" fontId="17" fillId="0" borderId="0" xfId="2" applyFont="1" applyAlignment="1">
      <alignment horizontal="center" vertical="center"/>
    </xf>
    <xf numFmtId="0" fontId="17" fillId="0" borderId="4" xfId="2" applyFont="1" applyBorder="1" applyAlignment="1">
      <alignment horizontal="center" vertical="center"/>
    </xf>
    <xf numFmtId="0" fontId="17" fillId="0" borderId="6" xfId="2" applyFont="1" applyBorder="1" applyAlignment="1">
      <alignment horizontal="center" vertical="center"/>
    </xf>
    <xf numFmtId="0" fontId="17" fillId="0" borderId="3" xfId="2" applyFont="1" applyBorder="1" applyAlignment="1">
      <alignment horizontal="center" vertical="center"/>
    </xf>
    <xf numFmtId="0" fontId="17" fillId="0" borderId="10" xfId="2" applyFont="1" applyBorder="1" applyAlignment="1">
      <alignment horizontal="center" vertical="center"/>
    </xf>
    <xf numFmtId="0" fontId="17" fillId="0" borderId="6" xfId="2" applyFont="1" applyBorder="1" applyAlignment="1">
      <alignment horizontal="left" vertical="center"/>
    </xf>
    <xf numFmtId="0" fontId="17" fillId="0" borderId="3" xfId="2" applyFont="1" applyBorder="1" applyAlignment="1">
      <alignment horizontal="left" vertical="center"/>
    </xf>
    <xf numFmtId="0" fontId="17" fillId="0" borderId="10" xfId="2" applyFont="1" applyBorder="1" applyAlignment="1">
      <alignment horizontal="left" vertical="center"/>
    </xf>
    <xf numFmtId="0" fontId="4" fillId="4" borderId="12" xfId="0" applyFont="1" applyFill="1" applyBorder="1" applyAlignment="1">
      <alignment horizontal="center" vertical="center" textRotation="90" wrapText="1"/>
    </xf>
    <xf numFmtId="0" fontId="17" fillId="0" borderId="5" xfId="2" applyFont="1" applyBorder="1" applyAlignment="1">
      <alignment horizontal="left" vertical="center" wrapText="1"/>
    </xf>
    <xf numFmtId="0" fontId="17" fillId="0" borderId="0" xfId="2" applyFont="1" applyAlignment="1">
      <alignment horizontal="left" vertical="center" wrapText="1"/>
    </xf>
    <xf numFmtId="0" fontId="17" fillId="0" borderId="4" xfId="2" applyFont="1" applyBorder="1" applyAlignment="1">
      <alignment horizontal="left" vertical="center" wrapText="1"/>
    </xf>
    <xf numFmtId="0" fontId="17" fillId="0" borderId="6" xfId="2" applyFont="1" applyBorder="1" applyAlignment="1">
      <alignment horizontal="left" vertical="center" wrapText="1"/>
    </xf>
    <xf numFmtId="0" fontId="17" fillId="0" borderId="3" xfId="2" applyFont="1" applyBorder="1" applyAlignment="1">
      <alignment horizontal="left" vertical="center" wrapText="1"/>
    </xf>
    <xf numFmtId="0" fontId="17" fillId="0" borderId="10" xfId="2" applyFont="1" applyBorder="1" applyAlignment="1">
      <alignment horizontal="left" vertical="center" wrapText="1"/>
    </xf>
    <xf numFmtId="0" fontId="17" fillId="0" borderId="8" xfId="2" applyFont="1" applyBorder="1" applyAlignment="1">
      <alignment horizontal="left" vertical="center"/>
    </xf>
    <xf numFmtId="0" fontId="17" fillId="0" borderId="2" xfId="2" applyFont="1" applyBorder="1" applyAlignment="1">
      <alignment horizontal="left" vertical="center"/>
    </xf>
    <xf numFmtId="0" fontId="17" fillId="0" borderId="11" xfId="2" applyFont="1" applyBorder="1" applyAlignment="1">
      <alignment horizontal="left" vertical="center"/>
    </xf>
    <xf numFmtId="0" fontId="17" fillId="4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top" wrapText="1" indent="1"/>
    </xf>
    <xf numFmtId="0" fontId="5" fillId="0" borderId="1" xfId="0" applyFont="1" applyBorder="1" applyAlignment="1">
      <alignment horizontal="center" vertical="top" wrapText="1"/>
    </xf>
    <xf numFmtId="0" fontId="5" fillId="4" borderId="12" xfId="0" applyFont="1" applyFill="1" applyBorder="1" applyAlignment="1">
      <alignment horizontal="center" vertical="center" wrapText="1"/>
    </xf>
    <xf numFmtId="168" fontId="17" fillId="0" borderId="6" xfId="2" applyNumberFormat="1" applyFont="1" applyBorder="1" applyAlignment="1">
      <alignment horizontal="center" vertical="center"/>
    </xf>
    <xf numFmtId="168" fontId="17" fillId="0" borderId="3" xfId="2" applyNumberFormat="1" applyFont="1" applyBorder="1" applyAlignment="1">
      <alignment horizontal="center" vertical="center"/>
    </xf>
    <xf numFmtId="168" fontId="17" fillId="0" borderId="10" xfId="2" applyNumberFormat="1" applyFont="1" applyBorder="1" applyAlignment="1">
      <alignment horizontal="center" vertical="center"/>
    </xf>
    <xf numFmtId="2" fontId="5" fillId="4" borderId="12" xfId="0" applyNumberFormat="1" applyFont="1" applyFill="1" applyBorder="1" applyAlignment="1">
      <alignment horizontal="center" vertical="center" wrapText="1"/>
    </xf>
    <xf numFmtId="2" fontId="5" fillId="4" borderId="7" xfId="0" applyNumberFormat="1" applyFont="1" applyFill="1" applyBorder="1" applyAlignment="1">
      <alignment horizontal="center" vertical="center" wrapText="1"/>
    </xf>
    <xf numFmtId="2" fontId="5" fillId="4" borderId="9" xfId="0" applyNumberFormat="1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14" fontId="20" fillId="0" borderId="12" xfId="2" applyNumberFormat="1" applyFont="1" applyBorder="1" applyAlignment="1">
      <alignment horizontal="center" vertical="center" wrapText="1"/>
    </xf>
    <xf numFmtId="14" fontId="20" fillId="0" borderId="7" xfId="2" applyNumberFormat="1" applyFont="1" applyBorder="1" applyAlignment="1">
      <alignment horizontal="center" vertical="center" wrapText="1"/>
    </xf>
    <xf numFmtId="14" fontId="20" fillId="0" borderId="9" xfId="2" applyNumberFormat="1" applyFont="1" applyBorder="1" applyAlignment="1">
      <alignment horizontal="center" vertical="center" wrapText="1"/>
    </xf>
    <xf numFmtId="4" fontId="13" fillId="4" borderId="1" xfId="0" applyNumberFormat="1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3" fillId="4" borderId="12" xfId="0" applyFont="1" applyFill="1" applyBorder="1" applyAlignment="1">
      <alignment horizontal="left" vertical="center" wrapText="1"/>
    </xf>
    <xf numFmtId="0" fontId="13" fillId="4" borderId="7" xfId="0" applyFont="1" applyFill="1" applyBorder="1" applyAlignment="1">
      <alignment horizontal="left" vertical="center" wrapText="1"/>
    </xf>
    <xf numFmtId="0" fontId="13" fillId="4" borderId="9" xfId="0" applyFont="1" applyFill="1" applyBorder="1" applyAlignment="1">
      <alignment horizontal="left" vertical="center" wrapText="1"/>
    </xf>
    <xf numFmtId="169" fontId="21" fillId="4" borderId="8" xfId="2" applyNumberFormat="1" applyFont="1" applyFill="1" applyBorder="1" applyAlignment="1">
      <alignment horizontal="center" vertical="center" wrapText="1"/>
    </xf>
    <xf numFmtId="169" fontId="21" fillId="4" borderId="2" xfId="2" applyNumberFormat="1" applyFont="1" applyFill="1" applyBorder="1" applyAlignment="1">
      <alignment horizontal="center" vertical="center" wrapText="1"/>
    </xf>
    <xf numFmtId="2" fontId="22" fillId="4" borderId="2" xfId="2" applyNumberFormat="1" applyFont="1" applyFill="1" applyBorder="1" applyAlignment="1" applyProtection="1">
      <alignment horizontal="center" vertical="center" wrapText="1"/>
      <protection locked="0"/>
    </xf>
    <xf numFmtId="169" fontId="22" fillId="4" borderId="2" xfId="2" applyNumberFormat="1" applyFont="1" applyFill="1" applyBorder="1" applyAlignment="1">
      <alignment horizontal="center" vertical="center" wrapText="1"/>
    </xf>
    <xf numFmtId="169" fontId="22" fillId="4" borderId="11" xfId="2" applyNumberFormat="1" applyFont="1" applyFill="1" applyBorder="1" applyAlignment="1">
      <alignment horizontal="center" vertical="center" wrapText="1"/>
    </xf>
    <xf numFmtId="169" fontId="21" fillId="4" borderId="5" xfId="2" applyNumberFormat="1" applyFont="1" applyFill="1" applyBorder="1" applyAlignment="1">
      <alignment horizontal="center" vertical="center" wrapText="1"/>
    </xf>
    <xf numFmtId="169" fontId="21" fillId="4" borderId="0" xfId="2" applyNumberFormat="1" applyFont="1" applyFill="1" applyAlignment="1">
      <alignment horizontal="center" vertical="center" wrapText="1"/>
    </xf>
    <xf numFmtId="2" fontId="22" fillId="4" borderId="0" xfId="2" applyNumberFormat="1" applyFont="1" applyFill="1" applyAlignment="1" applyProtection="1">
      <alignment horizontal="center" vertical="center" wrapText="1"/>
      <protection locked="0"/>
    </xf>
    <xf numFmtId="14" fontId="22" fillId="4" borderId="0" xfId="2" applyNumberFormat="1" applyFont="1" applyFill="1" applyAlignment="1" applyProtection="1">
      <alignment horizontal="center" vertical="center" wrapText="1"/>
      <protection locked="0"/>
    </xf>
    <xf numFmtId="14" fontId="22" fillId="4" borderId="4" xfId="2" applyNumberFormat="1" applyFont="1" applyFill="1" applyBorder="1" applyAlignment="1" applyProtection="1">
      <alignment horizontal="center" vertical="center" wrapText="1"/>
      <protection locked="0"/>
    </xf>
    <xf numFmtId="169" fontId="21" fillId="4" borderId="6" xfId="2" applyNumberFormat="1" applyFont="1" applyFill="1" applyBorder="1" applyAlignment="1">
      <alignment horizontal="center" vertical="center" wrapText="1"/>
    </xf>
    <xf numFmtId="169" fontId="21" fillId="4" borderId="3" xfId="2" applyNumberFormat="1" applyFont="1" applyFill="1" applyBorder="1" applyAlignment="1">
      <alignment horizontal="center" vertical="center" wrapText="1"/>
    </xf>
    <xf numFmtId="2" fontId="22" fillId="4" borderId="3" xfId="2" applyNumberFormat="1" applyFont="1" applyFill="1" applyBorder="1" applyAlignment="1" applyProtection="1">
      <alignment horizontal="center" vertical="center" wrapText="1"/>
      <protection locked="0"/>
    </xf>
    <xf numFmtId="14" fontId="22" fillId="4" borderId="3" xfId="2" applyNumberFormat="1" applyFont="1" applyFill="1" applyBorder="1" applyAlignment="1" applyProtection="1">
      <alignment horizontal="center" vertical="center" wrapText="1"/>
      <protection locked="0"/>
    </xf>
    <xf numFmtId="14" fontId="22" fillId="4" borderId="10" xfId="2" applyNumberFormat="1" applyFont="1" applyFill="1" applyBorder="1" applyAlignment="1" applyProtection="1">
      <alignment horizontal="center" vertical="center" wrapText="1"/>
      <protection locked="0"/>
    </xf>
    <xf numFmtId="0" fontId="21" fillId="4" borderId="12" xfId="2" applyFont="1" applyFill="1" applyBorder="1" applyAlignment="1">
      <alignment horizontal="center" vertical="center"/>
    </xf>
    <xf numFmtId="0" fontId="21" fillId="4" borderId="7" xfId="2" applyFont="1" applyFill="1" applyBorder="1" applyAlignment="1">
      <alignment horizontal="center" vertical="center"/>
    </xf>
    <xf numFmtId="0" fontId="21" fillId="4" borderId="9" xfId="2" applyFont="1" applyFill="1" applyBorder="1" applyAlignment="1">
      <alignment horizontal="center" vertical="center"/>
    </xf>
    <xf numFmtId="14" fontId="22" fillId="4" borderId="6" xfId="2" applyNumberFormat="1" applyFont="1" applyFill="1" applyBorder="1" applyAlignment="1" applyProtection="1">
      <alignment horizontal="right" vertical="center"/>
      <protection locked="0"/>
    </xf>
    <xf numFmtId="14" fontId="22" fillId="4" borderId="3" xfId="2" applyNumberFormat="1" applyFont="1" applyFill="1" applyBorder="1" applyAlignment="1" applyProtection="1">
      <alignment horizontal="center" vertical="center"/>
      <protection locked="0"/>
    </xf>
    <xf numFmtId="14" fontId="22" fillId="4" borderId="10" xfId="2" applyNumberFormat="1" applyFont="1" applyFill="1" applyBorder="1" applyAlignment="1" applyProtection="1">
      <alignment horizontal="left" vertical="center"/>
      <protection locked="0"/>
    </xf>
    <xf numFmtId="170" fontId="21" fillId="4" borderId="6" xfId="2" applyNumberFormat="1" applyFont="1" applyFill="1" applyBorder="1" applyAlignment="1" applyProtection="1">
      <alignment horizontal="center" vertical="center"/>
      <protection locked="0"/>
    </xf>
    <xf numFmtId="170" fontId="21" fillId="4" borderId="10" xfId="2" applyNumberFormat="1" applyFont="1" applyFill="1" applyBorder="1" applyAlignment="1" applyProtection="1">
      <alignment horizontal="center" vertical="center"/>
      <protection locked="0"/>
    </xf>
  </cellXfs>
  <cellStyles count="7">
    <cellStyle name="Moeda" xfId="4" builtinId="4"/>
    <cellStyle name="Normal" xfId="0" builtinId="0"/>
    <cellStyle name="Normal 2" xfId="1" xr:uid="{63C5C2EC-5B3A-46BF-A2C9-0D332ED9C47E}"/>
    <cellStyle name="Normal_MEDICAO RUAS E AVENIDAS" xfId="2" xr:uid="{76136627-02CF-40BF-8D1E-C062567CBC44}"/>
    <cellStyle name="Porcentagem" xfId="6" builtinId="5"/>
    <cellStyle name="Vírgula" xfId="3" builtinId="3"/>
    <cellStyle name="Vírgula 2" xfId="5" xr:uid="{94FFC7BF-3EC4-4AC2-8CE6-3E4FC55D39EF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470196</xdr:colOff>
      <xdr:row>0</xdr:row>
      <xdr:rowOff>80682</xdr:rowOff>
    </xdr:from>
    <xdr:to>
      <xdr:col>15</xdr:col>
      <xdr:colOff>50218</xdr:colOff>
      <xdr:row>4</xdr:row>
      <xdr:rowOff>152401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B7D32917-48DE-4807-B494-04BD437A68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100596" y="80682"/>
          <a:ext cx="1525363" cy="6813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E85330-3F33-43CC-88C3-4351AF109465}">
  <sheetPr>
    <pageSetUpPr fitToPage="1"/>
  </sheetPr>
  <dimension ref="A1:U444"/>
  <sheetViews>
    <sheetView showGridLines="0" tabSelected="1" view="pageBreakPreview" zoomScale="85" zoomScaleNormal="85" zoomScaleSheetLayoutView="85" workbookViewId="0">
      <pane ySplit="12" topLeftCell="A435" activePane="bottomLeft" state="frozen"/>
      <selection activeCell="AA19" sqref="AA19"/>
      <selection pane="bottomLeft" activeCell="H436" sqref="H436"/>
    </sheetView>
  </sheetViews>
  <sheetFormatPr defaultColWidth="9.33203125" defaultRowHeight="12" customHeight="1" x14ac:dyDescent="0.25"/>
  <cols>
    <col min="1" max="1" width="17.6640625" style="1" customWidth="1"/>
    <col min="2" max="2" width="48.5546875" style="1" customWidth="1"/>
    <col min="3" max="3" width="6.21875" style="7" customWidth="1"/>
    <col min="4" max="4" width="11.6640625" style="4" bestFit="1" customWidth="1"/>
    <col min="5" max="5" width="10.109375" style="4" customWidth="1"/>
    <col min="6" max="6" width="11.6640625" style="4" bestFit="1" customWidth="1"/>
    <col min="7" max="7" width="10.44140625" style="4" customWidth="1"/>
    <col min="8" max="8" width="11.33203125" style="4" customWidth="1"/>
    <col min="9" max="9" width="14.77734375" style="1" customWidth="1"/>
    <col min="10" max="10" width="17.21875" style="95" bestFit="1" customWidth="1"/>
    <col min="11" max="11" width="17" style="1" customWidth="1"/>
    <col min="12" max="12" width="18.6640625" style="1" customWidth="1"/>
    <col min="13" max="13" width="20.109375" style="1" customWidth="1"/>
    <col min="14" max="14" width="19.21875" style="1" customWidth="1"/>
    <col min="15" max="15" width="9.109375" style="2" customWidth="1"/>
    <col min="16" max="16" width="9.5546875" style="7" customWidth="1"/>
    <col min="17" max="17" width="9.33203125" style="1"/>
    <col min="18" max="18" width="11.88671875" style="1" bestFit="1" customWidth="1"/>
    <col min="19" max="16384" width="9.33203125" style="1"/>
  </cols>
  <sheetData>
    <row r="1" spans="1:18" ht="13.8" customHeight="1" x14ac:dyDescent="0.25">
      <c r="A1" s="135" t="s">
        <v>66</v>
      </c>
      <c r="B1" s="136"/>
      <c r="C1" s="137"/>
      <c r="D1" s="176" t="s">
        <v>30</v>
      </c>
      <c r="E1" s="177"/>
      <c r="F1" s="178" t="s">
        <v>64</v>
      </c>
      <c r="G1" s="179" t="s">
        <v>9</v>
      </c>
      <c r="H1" s="180"/>
      <c r="I1" s="109" t="s">
        <v>764</v>
      </c>
      <c r="J1" s="110"/>
      <c r="K1" s="110"/>
      <c r="L1" s="110"/>
      <c r="M1" s="111"/>
      <c r="N1" s="23"/>
      <c r="O1" s="15"/>
      <c r="P1" s="21"/>
    </row>
    <row r="2" spans="1:18" ht="10.199999999999999" customHeight="1" x14ac:dyDescent="0.25">
      <c r="A2" s="138"/>
      <c r="B2" s="139"/>
      <c r="C2" s="140"/>
      <c r="D2" s="181"/>
      <c r="E2" s="182"/>
      <c r="F2" s="183"/>
      <c r="G2" s="184">
        <v>45898</v>
      </c>
      <c r="H2" s="185"/>
      <c r="I2" s="112">
        <f>J437</f>
        <v>12360217.562488999</v>
      </c>
      <c r="J2" s="113"/>
      <c r="K2" s="113"/>
      <c r="L2" s="113"/>
      <c r="M2" s="114"/>
      <c r="N2" s="24"/>
      <c r="O2" s="16"/>
      <c r="P2" s="13"/>
    </row>
    <row r="3" spans="1:18" ht="10.199999999999999" customHeight="1" x14ac:dyDescent="0.25">
      <c r="A3" s="66"/>
      <c r="B3" s="67"/>
      <c r="C3" s="68"/>
      <c r="D3" s="186"/>
      <c r="E3" s="187"/>
      <c r="F3" s="188"/>
      <c r="G3" s="189"/>
      <c r="H3" s="190"/>
      <c r="I3" s="115"/>
      <c r="J3" s="116"/>
      <c r="K3" s="116"/>
      <c r="L3" s="116"/>
      <c r="M3" s="117"/>
      <c r="N3" s="10"/>
      <c r="O3" s="8"/>
      <c r="P3" s="13"/>
    </row>
    <row r="4" spans="1:18" ht="14.4" customHeight="1" x14ac:dyDescent="0.25">
      <c r="A4" s="138" t="s">
        <v>14</v>
      </c>
      <c r="B4" s="139"/>
      <c r="C4" s="140"/>
      <c r="D4" s="191" t="s">
        <v>10</v>
      </c>
      <c r="E4" s="192"/>
      <c r="F4" s="192"/>
      <c r="G4" s="192"/>
      <c r="H4" s="193"/>
      <c r="I4" s="129" t="s">
        <v>24</v>
      </c>
      <c r="J4" s="130"/>
      <c r="K4" s="118" t="s">
        <v>70</v>
      </c>
      <c r="L4" s="119"/>
      <c r="M4" s="120"/>
      <c r="N4" s="10"/>
      <c r="O4" s="8"/>
      <c r="P4" s="13"/>
      <c r="R4" s="12"/>
    </row>
    <row r="5" spans="1:18" ht="19.2" customHeight="1" x14ac:dyDescent="0.25">
      <c r="A5" s="141"/>
      <c r="B5" s="142"/>
      <c r="C5" s="143"/>
      <c r="D5" s="194">
        <v>45870</v>
      </c>
      <c r="E5" s="195" t="s">
        <v>16</v>
      </c>
      <c r="F5" s="196">
        <v>45900</v>
      </c>
      <c r="G5" s="197">
        <f>(F5-D5)+1</f>
        <v>31</v>
      </c>
      <c r="H5" s="198"/>
      <c r="I5" s="131"/>
      <c r="J5" s="132"/>
      <c r="K5" s="121"/>
      <c r="L5" s="122"/>
      <c r="M5" s="123"/>
      <c r="N5" s="11"/>
      <c r="O5" s="9"/>
      <c r="P5" s="14"/>
    </row>
    <row r="6" spans="1:18" s="5" customFormat="1" ht="17.399999999999999" customHeight="1" x14ac:dyDescent="0.25">
      <c r="A6" s="154" t="s">
        <v>67</v>
      </c>
      <c r="B6" s="155"/>
      <c r="C6" s="155"/>
      <c r="D6" s="155"/>
      <c r="E6" s="155"/>
      <c r="F6" s="155"/>
      <c r="G6" s="155"/>
      <c r="H6" s="156"/>
      <c r="I6" s="127" t="s">
        <v>27</v>
      </c>
      <c r="J6" s="128"/>
      <c r="K6" s="124">
        <v>45694</v>
      </c>
      <c r="L6" s="125"/>
      <c r="M6" s="126"/>
      <c r="N6" s="40" t="s">
        <v>2</v>
      </c>
      <c r="O6" s="17"/>
      <c r="P6" s="25"/>
    </row>
    <row r="7" spans="1:18" s="5" customFormat="1" ht="16.8" customHeight="1" x14ac:dyDescent="0.25">
      <c r="A7" s="148" t="s">
        <v>71</v>
      </c>
      <c r="B7" s="149"/>
      <c r="C7" s="149"/>
      <c r="D7" s="149"/>
      <c r="E7" s="149"/>
      <c r="F7" s="149"/>
      <c r="G7" s="149"/>
      <c r="H7" s="150"/>
      <c r="I7" s="127" t="s">
        <v>7</v>
      </c>
      <c r="J7" s="128"/>
      <c r="K7" s="124">
        <v>45833</v>
      </c>
      <c r="L7" s="125"/>
      <c r="M7" s="126"/>
      <c r="N7" s="26"/>
      <c r="O7" s="18"/>
      <c r="P7" s="27"/>
    </row>
    <row r="8" spans="1:18" s="5" customFormat="1" ht="16.5" customHeight="1" x14ac:dyDescent="0.25">
      <c r="A8" s="151"/>
      <c r="B8" s="152"/>
      <c r="C8" s="152"/>
      <c r="D8" s="152"/>
      <c r="E8" s="152"/>
      <c r="F8" s="152"/>
      <c r="G8" s="152"/>
      <c r="H8" s="153"/>
      <c r="I8" s="127"/>
      <c r="J8" s="128"/>
      <c r="K8" s="168"/>
      <c r="L8" s="169"/>
      <c r="M8" s="170"/>
      <c r="N8" s="26"/>
      <c r="O8" s="18"/>
      <c r="P8" s="27"/>
    </row>
    <row r="9" spans="1:18" s="5" customFormat="1" ht="15.6" customHeight="1" x14ac:dyDescent="0.25">
      <c r="A9" s="66" t="s">
        <v>3</v>
      </c>
      <c r="B9" s="67"/>
      <c r="C9" s="70"/>
      <c r="D9" s="71"/>
      <c r="E9" s="67"/>
      <c r="F9" s="72" t="s">
        <v>18</v>
      </c>
      <c r="G9" s="71"/>
      <c r="H9" s="73"/>
      <c r="I9" s="127" t="s">
        <v>28</v>
      </c>
      <c r="J9" s="128"/>
      <c r="K9" s="74">
        <f>K7</f>
        <v>45833</v>
      </c>
      <c r="L9" s="75">
        <v>46198</v>
      </c>
      <c r="M9" s="76">
        <f>((L9-K9)+1)/30</f>
        <v>12.2</v>
      </c>
      <c r="N9" s="26"/>
      <c r="O9" s="18"/>
      <c r="P9" s="27"/>
    </row>
    <row r="10" spans="1:18" s="20" customFormat="1" ht="17.399999999999999" customHeight="1" x14ac:dyDescent="0.25">
      <c r="A10" s="144" t="s">
        <v>68</v>
      </c>
      <c r="B10" s="145"/>
      <c r="C10" s="145"/>
      <c r="D10" s="145"/>
      <c r="E10" s="146"/>
      <c r="F10" s="161" t="s">
        <v>69</v>
      </c>
      <c r="G10" s="162"/>
      <c r="H10" s="163"/>
      <c r="I10" s="127" t="s">
        <v>29</v>
      </c>
      <c r="J10" s="128"/>
      <c r="K10" s="74">
        <f>K9</f>
        <v>45833</v>
      </c>
      <c r="L10" s="69">
        <v>46198</v>
      </c>
      <c r="M10" s="76">
        <f>((L10-K10)+1)/30</f>
        <v>12.2</v>
      </c>
      <c r="N10" s="28"/>
      <c r="O10" s="19"/>
      <c r="P10" s="29"/>
    </row>
    <row r="11" spans="1:18" s="2" customFormat="1" ht="15" customHeight="1" x14ac:dyDescent="0.25">
      <c r="A11" s="133" t="s">
        <v>0</v>
      </c>
      <c r="B11" s="134" t="s">
        <v>8</v>
      </c>
      <c r="C11" s="147" t="s">
        <v>1</v>
      </c>
      <c r="D11" s="164" t="s">
        <v>15</v>
      </c>
      <c r="E11" s="165"/>
      <c r="F11" s="165"/>
      <c r="G11" s="165"/>
      <c r="H11" s="166"/>
      <c r="I11" s="160" t="s">
        <v>19</v>
      </c>
      <c r="J11" s="167"/>
      <c r="K11" s="167"/>
      <c r="L11" s="167"/>
      <c r="M11" s="167"/>
      <c r="N11" s="134"/>
      <c r="O11" s="160" t="s">
        <v>20</v>
      </c>
      <c r="P11" s="134"/>
    </row>
    <row r="12" spans="1:18" s="2" customFormat="1" ht="36" customHeight="1" x14ac:dyDescent="0.25">
      <c r="A12" s="133"/>
      <c r="B12" s="134"/>
      <c r="C12" s="147"/>
      <c r="D12" s="45" t="s">
        <v>12</v>
      </c>
      <c r="E12" s="45" t="s">
        <v>4</v>
      </c>
      <c r="F12" s="45" t="s">
        <v>13</v>
      </c>
      <c r="G12" s="45" t="s">
        <v>23</v>
      </c>
      <c r="H12" s="45" t="s">
        <v>5</v>
      </c>
      <c r="I12" s="46" t="s">
        <v>21</v>
      </c>
      <c r="J12" s="47" t="s">
        <v>22</v>
      </c>
      <c r="K12" s="47" t="s">
        <v>4</v>
      </c>
      <c r="L12" s="47" t="s">
        <v>13</v>
      </c>
      <c r="M12" s="47" t="s">
        <v>23</v>
      </c>
      <c r="N12" s="48" t="s">
        <v>5</v>
      </c>
      <c r="O12" s="46" t="s">
        <v>17</v>
      </c>
      <c r="P12" s="49" t="s">
        <v>6</v>
      </c>
    </row>
    <row r="13" spans="1:18" ht="16.2" customHeight="1" x14ac:dyDescent="0.25">
      <c r="A13" s="43">
        <v>1</v>
      </c>
      <c r="B13" s="43" t="s">
        <v>72</v>
      </c>
      <c r="C13" s="44"/>
      <c r="D13" s="50"/>
      <c r="E13" s="51"/>
      <c r="F13" s="52"/>
      <c r="G13" s="51"/>
      <c r="H13" s="53"/>
      <c r="I13" s="54"/>
      <c r="J13" s="55">
        <f>J14+J18+J20+J55</f>
        <v>1438018.96</v>
      </c>
      <c r="K13" s="55">
        <f t="shared" ref="K13:N13" si="0">K14+K18+K20+K55</f>
        <v>0</v>
      </c>
      <c r="L13" s="55">
        <f t="shared" si="0"/>
        <v>105184.38</v>
      </c>
      <c r="M13" s="55">
        <f t="shared" si="0"/>
        <v>105184.38</v>
      </c>
      <c r="N13" s="55">
        <f t="shared" si="0"/>
        <v>1332834.58</v>
      </c>
      <c r="O13" s="56">
        <f t="shared" ref="O13" si="1">IF((M13/J13)=0," ",(M13/J13)*100)</f>
        <v>7.3145335997517034</v>
      </c>
      <c r="P13" s="56">
        <f t="shared" ref="P13" si="2">IF((N13/J13)=0," ",(N13/J13)*100)</f>
        <v>92.685466400248302</v>
      </c>
    </row>
    <row r="14" spans="1:18" ht="16.2" customHeight="1" x14ac:dyDescent="0.25">
      <c r="A14" s="43" t="s">
        <v>73</v>
      </c>
      <c r="B14" s="43" t="s">
        <v>74</v>
      </c>
      <c r="C14" s="44"/>
      <c r="D14" s="79"/>
      <c r="E14" s="80"/>
      <c r="F14" s="81"/>
      <c r="G14" s="80"/>
      <c r="H14" s="82"/>
      <c r="I14" s="83"/>
      <c r="J14" s="88">
        <f>J15+J16+J17</f>
        <v>731541.40999999992</v>
      </c>
      <c r="K14" s="88">
        <f t="shared" ref="K14:N14" si="3">K15+K16+K17</f>
        <v>0</v>
      </c>
      <c r="L14" s="88">
        <f t="shared" si="3"/>
        <v>6949.6399999999994</v>
      </c>
      <c r="M14" s="88">
        <f t="shared" si="3"/>
        <v>6949.6399999999994</v>
      </c>
      <c r="N14" s="88">
        <f t="shared" si="3"/>
        <v>724591.77</v>
      </c>
      <c r="O14" s="85"/>
      <c r="P14" s="85"/>
    </row>
    <row r="15" spans="1:18" ht="13.2" x14ac:dyDescent="0.25">
      <c r="A15" s="65" t="s">
        <v>75</v>
      </c>
      <c r="B15" s="65" t="s">
        <v>35</v>
      </c>
      <c r="C15" s="41" t="s">
        <v>32</v>
      </c>
      <c r="D15" s="57">
        <v>1</v>
      </c>
      <c r="E15" s="58"/>
      <c r="F15" s="98">
        <v>9.4999999999999998E-3</v>
      </c>
      <c r="G15" s="58">
        <f t="shared" ref="G15:G77" si="4">E15+F15</f>
        <v>9.4999999999999998E-3</v>
      </c>
      <c r="H15" s="60">
        <f t="shared" ref="H15:H76" si="5">D15-G15</f>
        <v>0.99050000000000005</v>
      </c>
      <c r="I15" s="77">
        <v>707205.69</v>
      </c>
      <c r="J15" s="93">
        <f t="shared" ref="J15:J76" si="6">ROUND(D15*I15,2)</f>
        <v>707205.69</v>
      </c>
      <c r="K15" s="61">
        <f t="shared" ref="K15:L76" si="7">ROUND(E15*I15,2)</f>
        <v>0</v>
      </c>
      <c r="L15" s="62">
        <f t="shared" ref="L15:L76" si="8">ROUND(F15*I15,2)</f>
        <v>6718.45</v>
      </c>
      <c r="M15" s="61">
        <f t="shared" ref="M15:M76" si="9">K15+L15</f>
        <v>6718.45</v>
      </c>
      <c r="N15" s="61">
        <f t="shared" ref="N15:N76" si="10">J15-M15</f>
        <v>700487.24</v>
      </c>
      <c r="O15" s="63">
        <f t="shared" ref="O15:O78" si="11">IF((M15/J15)=0," ",(M15/J15)*100)</f>
        <v>0.9499994266166043</v>
      </c>
      <c r="P15" s="63">
        <f t="shared" ref="P15:P76" si="12">IF((N15/J15)=0," ",(N15/J15)*100)</f>
        <v>99.0500005733834</v>
      </c>
    </row>
    <row r="16" spans="1:18" ht="13.2" x14ac:dyDescent="0.25">
      <c r="A16" s="65" t="s">
        <v>76</v>
      </c>
      <c r="B16" s="65" t="s">
        <v>41</v>
      </c>
      <c r="C16" s="41" t="s">
        <v>32</v>
      </c>
      <c r="D16" s="57">
        <v>1</v>
      </c>
      <c r="E16" s="58"/>
      <c r="F16" s="98">
        <v>9.4999999999999998E-3</v>
      </c>
      <c r="G16" s="58">
        <f t="shared" si="4"/>
        <v>9.4999999999999998E-3</v>
      </c>
      <c r="H16" s="60">
        <f t="shared" si="5"/>
        <v>0.99050000000000005</v>
      </c>
      <c r="I16" s="77">
        <v>13478.08</v>
      </c>
      <c r="J16" s="93">
        <f t="shared" si="6"/>
        <v>13478.08</v>
      </c>
      <c r="K16" s="61">
        <f t="shared" si="7"/>
        <v>0</v>
      </c>
      <c r="L16" s="62">
        <f t="shared" si="8"/>
        <v>128.04</v>
      </c>
      <c r="M16" s="61">
        <f t="shared" si="9"/>
        <v>128.04</v>
      </c>
      <c r="N16" s="61">
        <f t="shared" si="10"/>
        <v>13350.039999999999</v>
      </c>
      <c r="O16" s="63">
        <f t="shared" si="11"/>
        <v>0.94998694176025078</v>
      </c>
      <c r="P16" s="63">
        <f t="shared" si="12"/>
        <v>99.050013058239742</v>
      </c>
    </row>
    <row r="17" spans="1:16" ht="15" customHeight="1" x14ac:dyDescent="0.25">
      <c r="A17" s="65" t="s">
        <v>77</v>
      </c>
      <c r="B17" s="65" t="s">
        <v>36</v>
      </c>
      <c r="C17" s="41" t="s">
        <v>32</v>
      </c>
      <c r="D17" s="57">
        <v>1</v>
      </c>
      <c r="E17" s="58"/>
      <c r="F17" s="98">
        <v>9.4999999999999998E-3</v>
      </c>
      <c r="G17" s="58">
        <f t="shared" si="4"/>
        <v>9.4999999999999998E-3</v>
      </c>
      <c r="H17" s="60">
        <f t="shared" si="5"/>
        <v>0.99050000000000005</v>
      </c>
      <c r="I17" s="77">
        <v>10857.64</v>
      </c>
      <c r="J17" s="93">
        <f t="shared" si="6"/>
        <v>10857.64</v>
      </c>
      <c r="K17" s="61">
        <f t="shared" si="7"/>
        <v>0</v>
      </c>
      <c r="L17" s="62">
        <f t="shared" si="8"/>
        <v>103.15</v>
      </c>
      <c r="M17" s="61">
        <f t="shared" si="9"/>
        <v>103.15</v>
      </c>
      <c r="N17" s="61">
        <f t="shared" si="10"/>
        <v>10754.49</v>
      </c>
      <c r="O17" s="63">
        <f t="shared" si="11"/>
        <v>0.95002228845310777</v>
      </c>
      <c r="P17" s="63">
        <f t="shared" si="12"/>
        <v>99.049977711546902</v>
      </c>
    </row>
    <row r="18" spans="1:16" ht="15" customHeight="1" x14ac:dyDescent="0.25">
      <c r="A18" s="43" t="s">
        <v>78</v>
      </c>
      <c r="B18" s="43" t="s">
        <v>79</v>
      </c>
      <c r="C18" s="44"/>
      <c r="D18" s="79"/>
      <c r="E18" s="80"/>
      <c r="F18" s="81"/>
      <c r="G18" s="80"/>
      <c r="H18" s="82"/>
      <c r="I18" s="86"/>
      <c r="J18" s="88">
        <f>J19</f>
        <v>12859.47</v>
      </c>
      <c r="K18" s="88">
        <f t="shared" ref="K18:N18" si="13">K19</f>
        <v>0</v>
      </c>
      <c r="L18" s="88">
        <f t="shared" si="13"/>
        <v>6429.74</v>
      </c>
      <c r="M18" s="88">
        <f t="shared" si="13"/>
        <v>6429.74</v>
      </c>
      <c r="N18" s="88">
        <f t="shared" si="13"/>
        <v>6429.73</v>
      </c>
      <c r="O18" s="56">
        <f t="shared" si="11"/>
        <v>50.000038881851275</v>
      </c>
      <c r="P18" s="56">
        <f t="shared" si="12"/>
        <v>49.999961118148725</v>
      </c>
    </row>
    <row r="19" spans="1:16" ht="15" customHeight="1" x14ac:dyDescent="0.25">
      <c r="A19" s="65" t="s">
        <v>80</v>
      </c>
      <c r="B19" s="65" t="s">
        <v>81</v>
      </c>
      <c r="C19" s="41" t="s">
        <v>82</v>
      </c>
      <c r="D19" s="57">
        <v>111.27</v>
      </c>
      <c r="E19" s="58"/>
      <c r="F19" s="59">
        <f>D19/2</f>
        <v>55.634999999999998</v>
      </c>
      <c r="G19" s="58">
        <f t="shared" si="4"/>
        <v>55.634999999999998</v>
      </c>
      <c r="H19" s="60">
        <f t="shared" si="5"/>
        <v>55.634999999999998</v>
      </c>
      <c r="I19" s="77">
        <v>115.57</v>
      </c>
      <c r="J19" s="93">
        <f t="shared" si="6"/>
        <v>12859.47</v>
      </c>
      <c r="K19" s="61">
        <f t="shared" si="7"/>
        <v>0</v>
      </c>
      <c r="L19" s="62">
        <f t="shared" si="8"/>
        <v>6429.74</v>
      </c>
      <c r="M19" s="61">
        <f t="shared" si="9"/>
        <v>6429.74</v>
      </c>
      <c r="N19" s="61">
        <f t="shared" si="10"/>
        <v>6429.73</v>
      </c>
      <c r="O19" s="63">
        <f t="shared" si="11"/>
        <v>50.000038881851275</v>
      </c>
      <c r="P19" s="63">
        <f t="shared" si="12"/>
        <v>49.999961118148725</v>
      </c>
    </row>
    <row r="20" spans="1:16" ht="26.4" x14ac:dyDescent="0.25">
      <c r="A20" s="43" t="s">
        <v>83</v>
      </c>
      <c r="B20" s="43" t="s">
        <v>84</v>
      </c>
      <c r="C20" s="44"/>
      <c r="D20" s="79"/>
      <c r="E20" s="80"/>
      <c r="F20" s="81"/>
      <c r="G20" s="80">
        <f t="shared" si="4"/>
        <v>0</v>
      </c>
      <c r="H20" s="82"/>
      <c r="I20" s="86"/>
      <c r="J20" s="88">
        <f>J21+J24+J26+J28</f>
        <v>574523.54</v>
      </c>
      <c r="K20" s="88">
        <f t="shared" ref="K20:N20" si="14">K21+K24+K26+K28</f>
        <v>0</v>
      </c>
      <c r="L20" s="88">
        <f t="shared" si="14"/>
        <v>91805</v>
      </c>
      <c r="M20" s="88">
        <f t="shared" si="14"/>
        <v>91805</v>
      </c>
      <c r="N20" s="88">
        <f t="shared" si="14"/>
        <v>482718.54</v>
      </c>
      <c r="O20" s="56">
        <f t="shared" ref="O20" si="15">IF((M20/J20)=0," ",(M20/J20)*100)</f>
        <v>15.979327844425658</v>
      </c>
      <c r="P20" s="56">
        <f t="shared" ref="P20" si="16">IF((N20/J20)=0," ",(N20/J20)*100)</f>
        <v>84.020672155574331</v>
      </c>
    </row>
    <row r="21" spans="1:16" ht="13.2" x14ac:dyDescent="0.25">
      <c r="A21" s="42" t="s">
        <v>85</v>
      </c>
      <c r="B21" s="42" t="s">
        <v>42</v>
      </c>
      <c r="C21" s="41"/>
      <c r="D21" s="57"/>
      <c r="E21" s="58"/>
      <c r="F21" s="58"/>
      <c r="G21" s="58"/>
      <c r="H21" s="60"/>
      <c r="I21" s="77"/>
      <c r="J21" s="94">
        <f>J22+J23</f>
        <v>6858.0599999999995</v>
      </c>
      <c r="K21" s="89">
        <f t="shared" si="7"/>
        <v>0</v>
      </c>
      <c r="L21" s="89">
        <f t="shared" si="7"/>
        <v>0</v>
      </c>
      <c r="M21" s="89">
        <f t="shared" si="9"/>
        <v>0</v>
      </c>
      <c r="N21" s="89">
        <f t="shared" si="10"/>
        <v>6858.0599999999995</v>
      </c>
      <c r="O21" s="63" t="str">
        <f t="shared" si="11"/>
        <v xml:space="preserve"> </v>
      </c>
      <c r="P21" s="63">
        <f t="shared" si="12"/>
        <v>100</v>
      </c>
    </row>
    <row r="22" spans="1:16" ht="39.6" x14ac:dyDescent="0.25">
      <c r="A22" s="65" t="s">
        <v>86</v>
      </c>
      <c r="B22" s="65" t="s">
        <v>87</v>
      </c>
      <c r="C22" s="41" t="s">
        <v>32</v>
      </c>
      <c r="D22" s="57">
        <v>2</v>
      </c>
      <c r="E22" s="58"/>
      <c r="F22" s="59"/>
      <c r="G22" s="58">
        <f t="shared" si="4"/>
        <v>0</v>
      </c>
      <c r="H22" s="60">
        <f t="shared" si="5"/>
        <v>2</v>
      </c>
      <c r="I22" s="77">
        <v>902.55</v>
      </c>
      <c r="J22" s="93">
        <f t="shared" si="6"/>
        <v>1805.1</v>
      </c>
      <c r="K22" s="61">
        <f t="shared" si="7"/>
        <v>0</v>
      </c>
      <c r="L22" s="62">
        <f t="shared" si="8"/>
        <v>0</v>
      </c>
      <c r="M22" s="61">
        <f t="shared" si="9"/>
        <v>0</v>
      </c>
      <c r="N22" s="61">
        <f t="shared" si="10"/>
        <v>1805.1</v>
      </c>
      <c r="O22" s="63" t="str">
        <f t="shared" si="11"/>
        <v xml:space="preserve"> </v>
      </c>
      <c r="P22" s="63">
        <f t="shared" si="12"/>
        <v>100</v>
      </c>
    </row>
    <row r="23" spans="1:16" ht="29.4" customHeight="1" x14ac:dyDescent="0.25">
      <c r="A23" s="65" t="s">
        <v>88</v>
      </c>
      <c r="B23" s="65" t="s">
        <v>89</v>
      </c>
      <c r="C23" s="41" t="s">
        <v>33</v>
      </c>
      <c r="D23" s="57">
        <v>12</v>
      </c>
      <c r="E23" s="58"/>
      <c r="F23" s="59">
        <v>12</v>
      </c>
      <c r="G23" s="58">
        <f t="shared" si="4"/>
        <v>12</v>
      </c>
      <c r="H23" s="60">
        <f t="shared" si="5"/>
        <v>0</v>
      </c>
      <c r="I23" s="77">
        <v>421.08</v>
      </c>
      <c r="J23" s="93">
        <f t="shared" si="6"/>
        <v>5052.96</v>
      </c>
      <c r="K23" s="61">
        <f t="shared" si="7"/>
        <v>0</v>
      </c>
      <c r="L23" s="62">
        <f t="shared" si="8"/>
        <v>5052.96</v>
      </c>
      <c r="M23" s="61">
        <f t="shared" si="9"/>
        <v>5052.96</v>
      </c>
      <c r="N23" s="61">
        <f t="shared" si="10"/>
        <v>0</v>
      </c>
      <c r="O23" s="63">
        <f t="shared" si="11"/>
        <v>100</v>
      </c>
      <c r="P23" s="63" t="str">
        <f t="shared" si="12"/>
        <v xml:space="preserve"> </v>
      </c>
    </row>
    <row r="24" spans="1:16" ht="19.8" customHeight="1" x14ac:dyDescent="0.25">
      <c r="A24" s="42" t="s">
        <v>90</v>
      </c>
      <c r="B24" s="42" t="s">
        <v>91</v>
      </c>
      <c r="C24" s="41"/>
      <c r="D24" s="57"/>
      <c r="E24" s="58"/>
      <c r="F24" s="91"/>
      <c r="G24" s="58">
        <f t="shared" si="4"/>
        <v>0</v>
      </c>
      <c r="H24" s="60">
        <f t="shared" si="5"/>
        <v>0</v>
      </c>
      <c r="I24" s="77"/>
      <c r="J24" s="94">
        <f>J25</f>
        <v>40654.870000000003</v>
      </c>
      <c r="K24" s="94">
        <f t="shared" ref="K24:N24" si="17">K25</f>
        <v>0</v>
      </c>
      <c r="L24" s="94">
        <f t="shared" si="17"/>
        <v>0</v>
      </c>
      <c r="M24" s="94">
        <f t="shared" si="17"/>
        <v>0</v>
      </c>
      <c r="N24" s="94">
        <f t="shared" si="17"/>
        <v>40654.870000000003</v>
      </c>
      <c r="O24" s="63" t="str">
        <f t="shared" si="11"/>
        <v xml:space="preserve"> </v>
      </c>
      <c r="P24" s="63">
        <f t="shared" si="12"/>
        <v>100</v>
      </c>
    </row>
    <row r="25" spans="1:16" ht="26.4" x14ac:dyDescent="0.25">
      <c r="A25" s="65" t="s">
        <v>92</v>
      </c>
      <c r="B25" s="65" t="s">
        <v>93</v>
      </c>
      <c r="C25" s="41" t="s">
        <v>33</v>
      </c>
      <c r="D25" s="57">
        <v>3699.26</v>
      </c>
      <c r="E25" s="58"/>
      <c r="F25" s="59"/>
      <c r="G25" s="58">
        <f t="shared" si="4"/>
        <v>0</v>
      </c>
      <c r="H25" s="60">
        <f t="shared" si="5"/>
        <v>3699.26</v>
      </c>
      <c r="I25" s="77">
        <v>10.99</v>
      </c>
      <c r="J25" s="93">
        <f t="shared" si="6"/>
        <v>40654.870000000003</v>
      </c>
      <c r="K25" s="61">
        <f t="shared" si="7"/>
        <v>0</v>
      </c>
      <c r="L25" s="62">
        <f t="shared" si="8"/>
        <v>0</v>
      </c>
      <c r="M25" s="61">
        <f t="shared" si="9"/>
        <v>0</v>
      </c>
      <c r="N25" s="61">
        <f t="shared" si="10"/>
        <v>40654.870000000003</v>
      </c>
      <c r="O25" s="63" t="str">
        <f t="shared" si="11"/>
        <v xml:space="preserve"> </v>
      </c>
      <c r="P25" s="63">
        <f t="shared" si="12"/>
        <v>100</v>
      </c>
    </row>
    <row r="26" spans="1:16" ht="15" customHeight="1" x14ac:dyDescent="0.25">
      <c r="A26" s="42" t="s">
        <v>94</v>
      </c>
      <c r="B26" s="42" t="s">
        <v>95</v>
      </c>
      <c r="C26" s="41"/>
      <c r="D26" s="57"/>
      <c r="E26" s="58"/>
      <c r="F26" s="91"/>
      <c r="G26" s="58">
        <f t="shared" si="4"/>
        <v>0</v>
      </c>
      <c r="H26" s="60">
        <f t="shared" si="5"/>
        <v>0</v>
      </c>
      <c r="I26" s="77"/>
      <c r="J26" s="94">
        <f>J27</f>
        <v>3474.38</v>
      </c>
      <c r="K26" s="94">
        <f t="shared" ref="K26:N26" si="18">K27</f>
        <v>0</v>
      </c>
      <c r="L26" s="94">
        <f t="shared" si="18"/>
        <v>0</v>
      </c>
      <c r="M26" s="94">
        <f t="shared" si="18"/>
        <v>0</v>
      </c>
      <c r="N26" s="94">
        <f t="shared" si="18"/>
        <v>3474.38</v>
      </c>
      <c r="O26" s="63" t="str">
        <f t="shared" si="11"/>
        <v xml:space="preserve"> </v>
      </c>
      <c r="P26" s="63">
        <f t="shared" si="12"/>
        <v>100</v>
      </c>
    </row>
    <row r="27" spans="1:16" ht="26.4" x14ac:dyDescent="0.25">
      <c r="A27" s="65" t="s">
        <v>96</v>
      </c>
      <c r="B27" s="65" t="s">
        <v>93</v>
      </c>
      <c r="C27" s="41" t="s">
        <v>33</v>
      </c>
      <c r="D27" s="57">
        <v>316.14</v>
      </c>
      <c r="E27" s="58"/>
      <c r="F27" s="59"/>
      <c r="G27" s="58">
        <f t="shared" si="4"/>
        <v>0</v>
      </c>
      <c r="H27" s="60">
        <f t="shared" si="5"/>
        <v>316.14</v>
      </c>
      <c r="I27" s="77">
        <v>10.99</v>
      </c>
      <c r="J27" s="93">
        <f t="shared" si="6"/>
        <v>3474.38</v>
      </c>
      <c r="K27" s="61">
        <f t="shared" si="7"/>
        <v>0</v>
      </c>
      <c r="L27" s="62">
        <f t="shared" si="8"/>
        <v>0</v>
      </c>
      <c r="M27" s="61">
        <f t="shared" si="9"/>
        <v>0</v>
      </c>
      <c r="N27" s="61">
        <f t="shared" si="10"/>
        <v>3474.38</v>
      </c>
      <c r="O27" s="63" t="str">
        <f t="shared" si="11"/>
        <v xml:space="preserve"> </v>
      </c>
      <c r="P27" s="63">
        <f t="shared" si="12"/>
        <v>100</v>
      </c>
    </row>
    <row r="28" spans="1:16" ht="15" customHeight="1" x14ac:dyDescent="0.25">
      <c r="A28" s="42" t="s">
        <v>97</v>
      </c>
      <c r="B28" s="42" t="s">
        <v>98</v>
      </c>
      <c r="C28" s="41"/>
      <c r="D28" s="57"/>
      <c r="E28" s="58"/>
      <c r="F28" s="91"/>
      <c r="G28" s="58">
        <f t="shared" si="4"/>
        <v>0</v>
      </c>
      <c r="H28" s="60">
        <f t="shared" si="5"/>
        <v>0</v>
      </c>
      <c r="I28" s="77"/>
      <c r="J28" s="94">
        <f>SUM(J29:J54)</f>
        <v>523536.23</v>
      </c>
      <c r="K28" s="94">
        <f t="shared" ref="K28:N28" si="19">SUM(K29:K54)</f>
        <v>0</v>
      </c>
      <c r="L28" s="94">
        <f t="shared" si="19"/>
        <v>91805</v>
      </c>
      <c r="M28" s="94">
        <f t="shared" si="19"/>
        <v>91805</v>
      </c>
      <c r="N28" s="94">
        <f t="shared" si="19"/>
        <v>431731.23</v>
      </c>
      <c r="O28" s="63">
        <f t="shared" si="11"/>
        <v>17.535558140837743</v>
      </c>
      <c r="P28" s="63">
        <f t="shared" si="12"/>
        <v>82.464441859162264</v>
      </c>
    </row>
    <row r="29" spans="1:16" ht="26.4" x14ac:dyDescent="0.25">
      <c r="A29" s="65" t="s">
        <v>99</v>
      </c>
      <c r="B29" s="65" t="s">
        <v>100</v>
      </c>
      <c r="C29" s="41" t="s">
        <v>33</v>
      </c>
      <c r="D29" s="57">
        <v>80</v>
      </c>
      <c r="E29" s="58"/>
      <c r="F29" s="59"/>
      <c r="G29" s="58">
        <f t="shared" si="4"/>
        <v>0</v>
      </c>
      <c r="H29" s="60">
        <f t="shared" si="5"/>
        <v>80</v>
      </c>
      <c r="I29" s="77">
        <v>289.31</v>
      </c>
      <c r="J29" s="93">
        <f t="shared" si="6"/>
        <v>23144.799999999999</v>
      </c>
      <c r="K29" s="61">
        <f t="shared" si="7"/>
        <v>0</v>
      </c>
      <c r="L29" s="62">
        <f t="shared" si="8"/>
        <v>0</v>
      </c>
      <c r="M29" s="61">
        <f t="shared" si="9"/>
        <v>0</v>
      </c>
      <c r="N29" s="61">
        <f t="shared" si="10"/>
        <v>23144.799999999999</v>
      </c>
      <c r="O29" s="63" t="str">
        <f t="shared" si="11"/>
        <v xml:space="preserve"> </v>
      </c>
      <c r="P29" s="63">
        <f t="shared" si="12"/>
        <v>100</v>
      </c>
    </row>
    <row r="30" spans="1:16" ht="26.4" x14ac:dyDescent="0.25">
      <c r="A30" s="65" t="s">
        <v>101</v>
      </c>
      <c r="B30" s="65" t="s">
        <v>102</v>
      </c>
      <c r="C30" s="41" t="s">
        <v>32</v>
      </c>
      <c r="D30" s="57">
        <v>1</v>
      </c>
      <c r="E30" s="58"/>
      <c r="F30" s="59"/>
      <c r="G30" s="58">
        <f t="shared" si="4"/>
        <v>0</v>
      </c>
      <c r="H30" s="60">
        <f t="shared" si="5"/>
        <v>1</v>
      </c>
      <c r="I30" s="77">
        <v>18137.150000000001</v>
      </c>
      <c r="J30" s="93">
        <f t="shared" si="6"/>
        <v>18137.150000000001</v>
      </c>
      <c r="K30" s="61">
        <f t="shared" si="7"/>
        <v>0</v>
      </c>
      <c r="L30" s="62">
        <f t="shared" si="8"/>
        <v>0</v>
      </c>
      <c r="M30" s="61">
        <f t="shared" si="9"/>
        <v>0</v>
      </c>
      <c r="N30" s="61">
        <f t="shared" si="10"/>
        <v>18137.150000000001</v>
      </c>
      <c r="O30" s="63" t="str">
        <f t="shared" si="11"/>
        <v xml:space="preserve"> </v>
      </c>
      <c r="P30" s="63">
        <f t="shared" si="12"/>
        <v>100</v>
      </c>
    </row>
    <row r="31" spans="1:16" ht="39.6" x14ac:dyDescent="0.25">
      <c r="A31" s="65" t="s">
        <v>103</v>
      </c>
      <c r="B31" s="65" t="s">
        <v>104</v>
      </c>
      <c r="C31" s="41" t="s">
        <v>32</v>
      </c>
      <c r="D31" s="57">
        <v>1</v>
      </c>
      <c r="E31" s="58"/>
      <c r="F31" s="59"/>
      <c r="G31" s="58">
        <f t="shared" si="4"/>
        <v>0</v>
      </c>
      <c r="H31" s="60">
        <f t="shared" si="5"/>
        <v>1</v>
      </c>
      <c r="I31" s="77">
        <v>1886.97</v>
      </c>
      <c r="J31" s="93">
        <f t="shared" si="6"/>
        <v>1886.97</v>
      </c>
      <c r="K31" s="61">
        <f t="shared" si="7"/>
        <v>0</v>
      </c>
      <c r="L31" s="62">
        <f t="shared" si="8"/>
        <v>0</v>
      </c>
      <c r="M31" s="61">
        <f t="shared" si="9"/>
        <v>0</v>
      </c>
      <c r="N31" s="61">
        <f t="shared" si="10"/>
        <v>1886.97</v>
      </c>
      <c r="O31" s="63" t="str">
        <f t="shared" si="11"/>
        <v xml:space="preserve"> </v>
      </c>
      <c r="P31" s="63">
        <f t="shared" si="12"/>
        <v>100</v>
      </c>
    </row>
    <row r="32" spans="1:16" ht="52.8" x14ac:dyDescent="0.25">
      <c r="A32" s="65" t="s">
        <v>105</v>
      </c>
      <c r="B32" s="65" t="s">
        <v>106</v>
      </c>
      <c r="C32" s="41" t="s">
        <v>107</v>
      </c>
      <c r="D32" s="57">
        <v>1</v>
      </c>
      <c r="E32" s="58"/>
      <c r="F32" s="59"/>
      <c r="G32" s="58">
        <f t="shared" si="4"/>
        <v>0</v>
      </c>
      <c r="H32" s="60">
        <f t="shared" si="5"/>
        <v>1</v>
      </c>
      <c r="I32" s="77">
        <v>652.4</v>
      </c>
      <c r="J32" s="93">
        <f t="shared" si="6"/>
        <v>652.4</v>
      </c>
      <c r="K32" s="61">
        <f t="shared" si="7"/>
        <v>0</v>
      </c>
      <c r="L32" s="62">
        <f t="shared" si="8"/>
        <v>0</v>
      </c>
      <c r="M32" s="61">
        <f t="shared" si="9"/>
        <v>0</v>
      </c>
      <c r="N32" s="61">
        <f t="shared" si="10"/>
        <v>652.4</v>
      </c>
      <c r="O32" s="63" t="str">
        <f t="shared" si="11"/>
        <v xml:space="preserve"> </v>
      </c>
      <c r="P32" s="63">
        <f t="shared" si="12"/>
        <v>100</v>
      </c>
    </row>
    <row r="33" spans="1:16" ht="19.8" customHeight="1" x14ac:dyDescent="0.25">
      <c r="A33" s="65" t="s">
        <v>108</v>
      </c>
      <c r="B33" s="65" t="s">
        <v>109</v>
      </c>
      <c r="C33" s="41" t="s">
        <v>110</v>
      </c>
      <c r="D33" s="57">
        <v>44</v>
      </c>
      <c r="E33" s="58"/>
      <c r="F33" s="59"/>
      <c r="G33" s="58">
        <f t="shared" si="4"/>
        <v>0</v>
      </c>
      <c r="H33" s="60">
        <f t="shared" si="5"/>
        <v>44</v>
      </c>
      <c r="I33" s="77">
        <v>644.07000000000005</v>
      </c>
      <c r="J33" s="93">
        <f t="shared" si="6"/>
        <v>28339.08</v>
      </c>
      <c r="K33" s="61">
        <f t="shared" si="7"/>
        <v>0</v>
      </c>
      <c r="L33" s="62">
        <f t="shared" si="8"/>
        <v>0</v>
      </c>
      <c r="M33" s="61">
        <f t="shared" si="9"/>
        <v>0</v>
      </c>
      <c r="N33" s="61">
        <f t="shared" si="10"/>
        <v>28339.08</v>
      </c>
      <c r="O33" s="63" t="str">
        <f t="shared" si="11"/>
        <v xml:space="preserve"> </v>
      </c>
      <c r="P33" s="63">
        <f t="shared" si="12"/>
        <v>100</v>
      </c>
    </row>
    <row r="34" spans="1:16" ht="26.4" x14ac:dyDescent="0.25">
      <c r="A34" s="65" t="s">
        <v>111</v>
      </c>
      <c r="B34" s="65" t="s">
        <v>112</v>
      </c>
      <c r="C34" s="41" t="s">
        <v>11</v>
      </c>
      <c r="D34" s="57">
        <v>912.28</v>
      </c>
      <c r="E34" s="58"/>
      <c r="F34" s="59">
        <v>430</v>
      </c>
      <c r="G34" s="58">
        <f t="shared" si="4"/>
        <v>430</v>
      </c>
      <c r="H34" s="60">
        <f t="shared" si="5"/>
        <v>482.28</v>
      </c>
      <c r="I34" s="77">
        <v>213.5</v>
      </c>
      <c r="J34" s="93">
        <f t="shared" si="6"/>
        <v>194771.78</v>
      </c>
      <c r="K34" s="61">
        <f t="shared" si="7"/>
        <v>0</v>
      </c>
      <c r="L34" s="62">
        <f t="shared" si="8"/>
        <v>91805</v>
      </c>
      <c r="M34" s="61">
        <f t="shared" si="9"/>
        <v>91805</v>
      </c>
      <c r="N34" s="61">
        <f t="shared" si="10"/>
        <v>102966.78</v>
      </c>
      <c r="O34" s="63">
        <f t="shared" si="11"/>
        <v>47.134651642039728</v>
      </c>
      <c r="P34" s="63">
        <f t="shared" si="12"/>
        <v>52.865348357960272</v>
      </c>
    </row>
    <row r="35" spans="1:16" ht="13.2" x14ac:dyDescent="0.25">
      <c r="A35" s="65" t="s">
        <v>113</v>
      </c>
      <c r="B35" s="65" t="s">
        <v>114</v>
      </c>
      <c r="C35" s="41" t="s">
        <v>11</v>
      </c>
      <c r="D35" s="57">
        <v>100</v>
      </c>
      <c r="E35" s="58"/>
      <c r="F35" s="59"/>
      <c r="G35" s="58">
        <f t="shared" si="4"/>
        <v>0</v>
      </c>
      <c r="H35" s="60">
        <f t="shared" si="5"/>
        <v>100</v>
      </c>
      <c r="I35" s="77">
        <v>120.34</v>
      </c>
      <c r="J35" s="93">
        <f t="shared" si="6"/>
        <v>12034</v>
      </c>
      <c r="K35" s="61">
        <f t="shared" si="7"/>
        <v>0</v>
      </c>
      <c r="L35" s="62">
        <f t="shared" si="8"/>
        <v>0</v>
      </c>
      <c r="M35" s="61">
        <f t="shared" si="9"/>
        <v>0</v>
      </c>
      <c r="N35" s="61">
        <f t="shared" si="10"/>
        <v>12034</v>
      </c>
      <c r="O35" s="63" t="str">
        <f t="shared" si="11"/>
        <v xml:space="preserve"> </v>
      </c>
      <c r="P35" s="63">
        <f t="shared" si="12"/>
        <v>100</v>
      </c>
    </row>
    <row r="36" spans="1:16" ht="13.2" x14ac:dyDescent="0.25">
      <c r="A36" s="65" t="s">
        <v>115</v>
      </c>
      <c r="B36" s="65" t="s">
        <v>116</v>
      </c>
      <c r="C36" s="41" t="s">
        <v>11</v>
      </c>
      <c r="D36" s="57">
        <v>124</v>
      </c>
      <c r="E36" s="58"/>
      <c r="F36" s="59"/>
      <c r="G36" s="58">
        <f t="shared" si="4"/>
        <v>0</v>
      </c>
      <c r="H36" s="60">
        <f t="shared" si="5"/>
        <v>124</v>
      </c>
      <c r="I36" s="77">
        <v>186.53</v>
      </c>
      <c r="J36" s="93">
        <f t="shared" si="6"/>
        <v>23129.72</v>
      </c>
      <c r="K36" s="61">
        <f t="shared" si="7"/>
        <v>0</v>
      </c>
      <c r="L36" s="62">
        <f t="shared" si="8"/>
        <v>0</v>
      </c>
      <c r="M36" s="61">
        <f t="shared" si="9"/>
        <v>0</v>
      </c>
      <c r="N36" s="61">
        <f t="shared" si="10"/>
        <v>23129.72</v>
      </c>
      <c r="O36" s="63" t="str">
        <f t="shared" si="11"/>
        <v xml:space="preserve"> </v>
      </c>
      <c r="P36" s="63">
        <f t="shared" si="12"/>
        <v>100</v>
      </c>
    </row>
    <row r="37" spans="1:16" ht="26.4" x14ac:dyDescent="0.25">
      <c r="A37" s="65" t="s">
        <v>117</v>
      </c>
      <c r="B37" s="65" t="s">
        <v>118</v>
      </c>
      <c r="C37" s="41" t="s">
        <v>32</v>
      </c>
      <c r="D37" s="57">
        <v>5</v>
      </c>
      <c r="E37" s="58"/>
      <c r="F37" s="59"/>
      <c r="G37" s="58">
        <f t="shared" si="4"/>
        <v>0</v>
      </c>
      <c r="H37" s="60">
        <f t="shared" si="5"/>
        <v>5</v>
      </c>
      <c r="I37" s="77">
        <v>746.11</v>
      </c>
      <c r="J37" s="93">
        <f t="shared" si="6"/>
        <v>3730.55</v>
      </c>
      <c r="K37" s="61">
        <f t="shared" si="7"/>
        <v>0</v>
      </c>
      <c r="L37" s="62">
        <f t="shared" si="8"/>
        <v>0</v>
      </c>
      <c r="M37" s="61">
        <f t="shared" si="9"/>
        <v>0</v>
      </c>
      <c r="N37" s="61">
        <f t="shared" si="10"/>
        <v>3730.55</v>
      </c>
      <c r="O37" s="63" t="str">
        <f t="shared" si="11"/>
        <v xml:space="preserve"> </v>
      </c>
      <c r="P37" s="63">
        <f t="shared" si="12"/>
        <v>100</v>
      </c>
    </row>
    <row r="38" spans="1:16" ht="22.2" customHeight="1" x14ac:dyDescent="0.25">
      <c r="A38" s="65" t="s">
        <v>119</v>
      </c>
      <c r="B38" s="65" t="s">
        <v>120</v>
      </c>
      <c r="C38" s="41" t="s">
        <v>32</v>
      </c>
      <c r="D38" s="57">
        <v>24</v>
      </c>
      <c r="E38" s="58"/>
      <c r="F38" s="59"/>
      <c r="G38" s="58">
        <f t="shared" si="4"/>
        <v>0</v>
      </c>
      <c r="H38" s="60">
        <f t="shared" si="5"/>
        <v>24</v>
      </c>
      <c r="I38" s="77">
        <v>198.56</v>
      </c>
      <c r="J38" s="93">
        <f t="shared" si="6"/>
        <v>4765.4399999999996</v>
      </c>
      <c r="K38" s="61">
        <f t="shared" si="7"/>
        <v>0</v>
      </c>
      <c r="L38" s="62">
        <f t="shared" si="8"/>
        <v>0</v>
      </c>
      <c r="M38" s="61">
        <f t="shared" si="9"/>
        <v>0</v>
      </c>
      <c r="N38" s="61">
        <f t="shared" si="10"/>
        <v>4765.4399999999996</v>
      </c>
      <c r="O38" s="63" t="str">
        <f t="shared" si="11"/>
        <v xml:space="preserve"> </v>
      </c>
      <c r="P38" s="63">
        <f t="shared" si="12"/>
        <v>100</v>
      </c>
    </row>
    <row r="39" spans="1:16" ht="31.8" customHeight="1" x14ac:dyDescent="0.25">
      <c r="A39" s="65" t="s">
        <v>121</v>
      </c>
      <c r="B39" s="65" t="s">
        <v>122</v>
      </c>
      <c r="C39" s="41" t="s">
        <v>32</v>
      </c>
      <c r="D39" s="57">
        <v>32</v>
      </c>
      <c r="E39" s="58"/>
      <c r="F39" s="59"/>
      <c r="G39" s="58">
        <f t="shared" si="4"/>
        <v>0</v>
      </c>
      <c r="H39" s="60">
        <f t="shared" si="5"/>
        <v>32</v>
      </c>
      <c r="I39" s="77">
        <v>264.75</v>
      </c>
      <c r="J39" s="93">
        <f t="shared" si="6"/>
        <v>8472</v>
      </c>
      <c r="K39" s="61">
        <f t="shared" si="7"/>
        <v>0</v>
      </c>
      <c r="L39" s="62">
        <f t="shared" si="8"/>
        <v>0</v>
      </c>
      <c r="M39" s="61">
        <f t="shared" si="9"/>
        <v>0</v>
      </c>
      <c r="N39" s="61">
        <f t="shared" si="10"/>
        <v>8472</v>
      </c>
      <c r="O39" s="63" t="str">
        <f t="shared" si="11"/>
        <v xml:space="preserve"> </v>
      </c>
      <c r="P39" s="63">
        <f t="shared" si="12"/>
        <v>100</v>
      </c>
    </row>
    <row r="40" spans="1:16" ht="13.2" x14ac:dyDescent="0.25">
      <c r="A40" s="65" t="s">
        <v>123</v>
      </c>
      <c r="B40" s="65" t="s">
        <v>124</v>
      </c>
      <c r="C40" s="41" t="s">
        <v>32</v>
      </c>
      <c r="D40" s="57">
        <v>19</v>
      </c>
      <c r="E40" s="58"/>
      <c r="F40" s="59"/>
      <c r="G40" s="58">
        <f t="shared" si="4"/>
        <v>0</v>
      </c>
      <c r="H40" s="60">
        <f t="shared" si="5"/>
        <v>19</v>
      </c>
      <c r="I40" s="77">
        <v>342.97</v>
      </c>
      <c r="J40" s="93">
        <f t="shared" si="6"/>
        <v>6516.43</v>
      </c>
      <c r="K40" s="61">
        <f t="shared" si="7"/>
        <v>0</v>
      </c>
      <c r="L40" s="62">
        <f t="shared" si="8"/>
        <v>0</v>
      </c>
      <c r="M40" s="61">
        <f t="shared" si="9"/>
        <v>0</v>
      </c>
      <c r="N40" s="61">
        <f t="shared" si="10"/>
        <v>6516.43</v>
      </c>
      <c r="O40" s="63" t="str">
        <f t="shared" si="11"/>
        <v xml:space="preserve"> </v>
      </c>
      <c r="P40" s="63">
        <f t="shared" si="12"/>
        <v>100</v>
      </c>
    </row>
    <row r="41" spans="1:16" ht="13.2" x14ac:dyDescent="0.25">
      <c r="A41" s="65" t="s">
        <v>125</v>
      </c>
      <c r="B41" s="65" t="s">
        <v>126</v>
      </c>
      <c r="C41" s="41" t="s">
        <v>32</v>
      </c>
      <c r="D41" s="57">
        <v>29</v>
      </c>
      <c r="E41" s="58"/>
      <c r="F41" s="59"/>
      <c r="G41" s="58">
        <f t="shared" si="4"/>
        <v>0</v>
      </c>
      <c r="H41" s="60">
        <f t="shared" si="5"/>
        <v>29</v>
      </c>
      <c r="I41" s="77">
        <v>198.56</v>
      </c>
      <c r="J41" s="93">
        <f t="shared" si="6"/>
        <v>5758.24</v>
      </c>
      <c r="K41" s="61">
        <f t="shared" si="7"/>
        <v>0</v>
      </c>
      <c r="L41" s="62">
        <f t="shared" si="8"/>
        <v>0</v>
      </c>
      <c r="M41" s="61">
        <f t="shared" si="9"/>
        <v>0</v>
      </c>
      <c r="N41" s="61">
        <f t="shared" si="10"/>
        <v>5758.24</v>
      </c>
      <c r="O41" s="63" t="str">
        <f t="shared" si="11"/>
        <v xml:space="preserve"> </v>
      </c>
      <c r="P41" s="63">
        <f t="shared" si="12"/>
        <v>100</v>
      </c>
    </row>
    <row r="42" spans="1:16" ht="13.2" x14ac:dyDescent="0.25">
      <c r="A42" s="65" t="s">
        <v>127</v>
      </c>
      <c r="B42" s="65" t="s">
        <v>128</v>
      </c>
      <c r="C42" s="41" t="s">
        <v>32</v>
      </c>
      <c r="D42" s="57">
        <v>29</v>
      </c>
      <c r="E42" s="58"/>
      <c r="F42" s="59"/>
      <c r="G42" s="58">
        <f t="shared" si="4"/>
        <v>0</v>
      </c>
      <c r="H42" s="60">
        <f t="shared" si="5"/>
        <v>29</v>
      </c>
      <c r="I42" s="77">
        <v>198.56</v>
      </c>
      <c r="J42" s="93">
        <f t="shared" si="6"/>
        <v>5758.24</v>
      </c>
      <c r="K42" s="61">
        <f t="shared" si="7"/>
        <v>0</v>
      </c>
      <c r="L42" s="62">
        <f t="shared" si="8"/>
        <v>0</v>
      </c>
      <c r="M42" s="61">
        <f t="shared" si="9"/>
        <v>0</v>
      </c>
      <c r="N42" s="61">
        <f t="shared" si="10"/>
        <v>5758.24</v>
      </c>
      <c r="O42" s="63" t="str">
        <f t="shared" si="11"/>
        <v xml:space="preserve"> </v>
      </c>
      <c r="P42" s="63">
        <f t="shared" si="12"/>
        <v>100</v>
      </c>
    </row>
    <row r="43" spans="1:16" ht="13.2" x14ac:dyDescent="0.25">
      <c r="A43" s="65" t="s">
        <v>129</v>
      </c>
      <c r="B43" s="65" t="s">
        <v>130</v>
      </c>
      <c r="C43" s="41" t="s">
        <v>32</v>
      </c>
      <c r="D43" s="57">
        <v>6</v>
      </c>
      <c r="E43" s="58"/>
      <c r="F43" s="59"/>
      <c r="G43" s="58">
        <f t="shared" si="4"/>
        <v>0</v>
      </c>
      <c r="H43" s="60">
        <f t="shared" si="5"/>
        <v>6</v>
      </c>
      <c r="I43" s="77">
        <v>210.59</v>
      </c>
      <c r="J43" s="93">
        <f t="shared" si="6"/>
        <v>1263.54</v>
      </c>
      <c r="K43" s="61">
        <f t="shared" si="7"/>
        <v>0</v>
      </c>
      <c r="L43" s="62">
        <f t="shared" si="8"/>
        <v>0</v>
      </c>
      <c r="M43" s="61">
        <f t="shared" si="9"/>
        <v>0</v>
      </c>
      <c r="N43" s="61">
        <f t="shared" si="10"/>
        <v>1263.54</v>
      </c>
      <c r="O43" s="63" t="str">
        <f t="shared" si="11"/>
        <v xml:space="preserve"> </v>
      </c>
      <c r="P43" s="63">
        <f t="shared" si="12"/>
        <v>100</v>
      </c>
    </row>
    <row r="44" spans="1:16" ht="13.2" x14ac:dyDescent="0.25">
      <c r="A44" s="65" t="s">
        <v>131</v>
      </c>
      <c r="B44" s="65" t="s">
        <v>132</v>
      </c>
      <c r="C44" s="41" t="s">
        <v>32</v>
      </c>
      <c r="D44" s="57">
        <v>48</v>
      </c>
      <c r="E44" s="58"/>
      <c r="F44" s="59"/>
      <c r="G44" s="58">
        <f t="shared" si="4"/>
        <v>0</v>
      </c>
      <c r="H44" s="60">
        <f t="shared" si="5"/>
        <v>48</v>
      </c>
      <c r="I44" s="77">
        <v>172.87</v>
      </c>
      <c r="J44" s="93">
        <f t="shared" si="6"/>
        <v>8297.76</v>
      </c>
      <c r="K44" s="61">
        <f t="shared" si="7"/>
        <v>0</v>
      </c>
      <c r="L44" s="62">
        <f t="shared" si="8"/>
        <v>0</v>
      </c>
      <c r="M44" s="61">
        <f t="shared" si="9"/>
        <v>0</v>
      </c>
      <c r="N44" s="61">
        <f t="shared" si="10"/>
        <v>8297.76</v>
      </c>
      <c r="O44" s="63" t="str">
        <f t="shared" si="11"/>
        <v xml:space="preserve"> </v>
      </c>
      <c r="P44" s="63">
        <f t="shared" si="12"/>
        <v>100</v>
      </c>
    </row>
    <row r="45" spans="1:16" ht="13.2" x14ac:dyDescent="0.25">
      <c r="A45" s="65" t="s">
        <v>133</v>
      </c>
      <c r="B45" s="65" t="s">
        <v>134</v>
      </c>
      <c r="C45" s="41" t="s">
        <v>32</v>
      </c>
      <c r="D45" s="57">
        <v>13</v>
      </c>
      <c r="E45" s="58"/>
      <c r="F45" s="59"/>
      <c r="G45" s="58">
        <f t="shared" si="4"/>
        <v>0</v>
      </c>
      <c r="H45" s="60">
        <f t="shared" si="5"/>
        <v>13</v>
      </c>
      <c r="I45" s="77">
        <v>185.14</v>
      </c>
      <c r="J45" s="93">
        <f t="shared" si="6"/>
        <v>2406.8200000000002</v>
      </c>
      <c r="K45" s="61">
        <f t="shared" si="7"/>
        <v>0</v>
      </c>
      <c r="L45" s="62">
        <f t="shared" si="8"/>
        <v>0</v>
      </c>
      <c r="M45" s="61">
        <f t="shared" si="9"/>
        <v>0</v>
      </c>
      <c r="N45" s="61">
        <f t="shared" si="10"/>
        <v>2406.8200000000002</v>
      </c>
      <c r="O45" s="63" t="str">
        <f t="shared" si="11"/>
        <v xml:space="preserve"> </v>
      </c>
      <c r="P45" s="63">
        <f t="shared" si="12"/>
        <v>100</v>
      </c>
    </row>
    <row r="46" spans="1:16" ht="26.4" x14ac:dyDescent="0.25">
      <c r="A46" s="65" t="s">
        <v>135</v>
      </c>
      <c r="B46" s="65" t="s">
        <v>136</v>
      </c>
      <c r="C46" s="41" t="s">
        <v>32</v>
      </c>
      <c r="D46" s="57">
        <v>34</v>
      </c>
      <c r="E46" s="58"/>
      <c r="F46" s="59"/>
      <c r="G46" s="58">
        <f t="shared" si="4"/>
        <v>0</v>
      </c>
      <c r="H46" s="60">
        <f t="shared" si="5"/>
        <v>34</v>
      </c>
      <c r="I46" s="77">
        <v>264.75</v>
      </c>
      <c r="J46" s="93">
        <f t="shared" si="6"/>
        <v>9001.5</v>
      </c>
      <c r="K46" s="61">
        <f t="shared" si="7"/>
        <v>0</v>
      </c>
      <c r="L46" s="62">
        <f t="shared" si="8"/>
        <v>0</v>
      </c>
      <c r="M46" s="61">
        <f t="shared" si="9"/>
        <v>0</v>
      </c>
      <c r="N46" s="61">
        <f t="shared" si="10"/>
        <v>9001.5</v>
      </c>
      <c r="O46" s="63" t="str">
        <f t="shared" si="11"/>
        <v xml:space="preserve"> </v>
      </c>
      <c r="P46" s="63">
        <f t="shared" si="12"/>
        <v>100</v>
      </c>
    </row>
    <row r="47" spans="1:16" ht="46.2" customHeight="1" x14ac:dyDescent="0.25">
      <c r="A47" s="65" t="s">
        <v>137</v>
      </c>
      <c r="B47" s="65" t="s">
        <v>138</v>
      </c>
      <c r="C47" s="41" t="s">
        <v>32</v>
      </c>
      <c r="D47" s="57">
        <v>27</v>
      </c>
      <c r="E47" s="58"/>
      <c r="F47" s="59"/>
      <c r="G47" s="58">
        <f t="shared" si="4"/>
        <v>0</v>
      </c>
      <c r="H47" s="60">
        <f t="shared" si="5"/>
        <v>27</v>
      </c>
      <c r="I47" s="77">
        <v>864.34</v>
      </c>
      <c r="J47" s="93">
        <f t="shared" si="6"/>
        <v>23337.18</v>
      </c>
      <c r="K47" s="61">
        <f t="shared" si="7"/>
        <v>0</v>
      </c>
      <c r="L47" s="62">
        <f t="shared" si="8"/>
        <v>0</v>
      </c>
      <c r="M47" s="61">
        <f t="shared" si="9"/>
        <v>0</v>
      </c>
      <c r="N47" s="61">
        <f t="shared" si="10"/>
        <v>23337.18</v>
      </c>
      <c r="O47" s="63" t="str">
        <f t="shared" si="11"/>
        <v xml:space="preserve"> </v>
      </c>
      <c r="P47" s="63">
        <f t="shared" si="12"/>
        <v>100</v>
      </c>
    </row>
    <row r="48" spans="1:16" ht="43.2" customHeight="1" x14ac:dyDescent="0.25">
      <c r="A48" s="65" t="s">
        <v>139</v>
      </c>
      <c r="B48" s="65" t="s">
        <v>140</v>
      </c>
      <c r="C48" s="41" t="s">
        <v>33</v>
      </c>
      <c r="D48" s="57">
        <v>1263.22</v>
      </c>
      <c r="E48" s="58"/>
      <c r="F48" s="59"/>
      <c r="G48" s="58">
        <f t="shared" si="4"/>
        <v>0</v>
      </c>
      <c r="H48" s="60">
        <f t="shared" si="5"/>
        <v>1263.22</v>
      </c>
      <c r="I48" s="77">
        <v>20.46</v>
      </c>
      <c r="J48" s="93">
        <f t="shared" si="6"/>
        <v>25845.48</v>
      </c>
      <c r="K48" s="61">
        <f t="shared" si="7"/>
        <v>0</v>
      </c>
      <c r="L48" s="62">
        <f t="shared" si="8"/>
        <v>0</v>
      </c>
      <c r="M48" s="61">
        <f t="shared" si="9"/>
        <v>0</v>
      </c>
      <c r="N48" s="61">
        <f t="shared" si="10"/>
        <v>25845.48</v>
      </c>
      <c r="O48" s="63" t="str">
        <f t="shared" si="11"/>
        <v xml:space="preserve"> </v>
      </c>
      <c r="P48" s="63">
        <f t="shared" si="12"/>
        <v>100</v>
      </c>
    </row>
    <row r="49" spans="1:16" ht="26.4" x14ac:dyDescent="0.25">
      <c r="A49" s="65" t="s">
        <v>141</v>
      </c>
      <c r="B49" s="65" t="s">
        <v>142</v>
      </c>
      <c r="C49" s="41" t="s">
        <v>32</v>
      </c>
      <c r="D49" s="57">
        <v>5</v>
      </c>
      <c r="E49" s="58"/>
      <c r="F49" s="59"/>
      <c r="G49" s="58">
        <f t="shared" si="4"/>
        <v>0</v>
      </c>
      <c r="H49" s="60">
        <f t="shared" si="5"/>
        <v>5</v>
      </c>
      <c r="I49" s="77">
        <v>1014.15</v>
      </c>
      <c r="J49" s="93">
        <f t="shared" si="6"/>
        <v>5070.75</v>
      </c>
      <c r="K49" s="61">
        <f t="shared" si="7"/>
        <v>0</v>
      </c>
      <c r="L49" s="62">
        <f t="shared" si="8"/>
        <v>0</v>
      </c>
      <c r="M49" s="61">
        <f t="shared" si="9"/>
        <v>0</v>
      </c>
      <c r="N49" s="61">
        <f t="shared" si="10"/>
        <v>5070.75</v>
      </c>
      <c r="O49" s="63" t="str">
        <f t="shared" si="11"/>
        <v xml:space="preserve"> </v>
      </c>
      <c r="P49" s="63">
        <f t="shared" si="12"/>
        <v>100</v>
      </c>
    </row>
    <row r="50" spans="1:16" ht="13.2" x14ac:dyDescent="0.25">
      <c r="A50" s="65" t="s">
        <v>143</v>
      </c>
      <c r="B50" s="65" t="s">
        <v>144</v>
      </c>
      <c r="C50" s="41" t="s">
        <v>32</v>
      </c>
      <c r="D50" s="57">
        <v>5</v>
      </c>
      <c r="E50" s="58"/>
      <c r="F50" s="59"/>
      <c r="G50" s="58">
        <f t="shared" si="4"/>
        <v>0</v>
      </c>
      <c r="H50" s="60">
        <f t="shared" si="5"/>
        <v>5</v>
      </c>
      <c r="I50" s="77">
        <v>98.02</v>
      </c>
      <c r="J50" s="93">
        <f t="shared" si="6"/>
        <v>490.1</v>
      </c>
      <c r="K50" s="61">
        <f t="shared" si="7"/>
        <v>0</v>
      </c>
      <c r="L50" s="62">
        <f t="shared" si="8"/>
        <v>0</v>
      </c>
      <c r="M50" s="61">
        <f t="shared" si="9"/>
        <v>0</v>
      </c>
      <c r="N50" s="61">
        <f t="shared" si="10"/>
        <v>490.1</v>
      </c>
      <c r="O50" s="63" t="str">
        <f t="shared" si="11"/>
        <v xml:space="preserve"> </v>
      </c>
      <c r="P50" s="63">
        <f t="shared" si="12"/>
        <v>100</v>
      </c>
    </row>
    <row r="51" spans="1:16" ht="13.2" x14ac:dyDescent="0.25">
      <c r="A51" s="65" t="s">
        <v>145</v>
      </c>
      <c r="B51" s="65" t="s">
        <v>146</v>
      </c>
      <c r="C51" s="41" t="s">
        <v>32</v>
      </c>
      <c r="D51" s="57">
        <v>3</v>
      </c>
      <c r="E51" s="58"/>
      <c r="F51" s="59"/>
      <c r="G51" s="58">
        <f t="shared" si="4"/>
        <v>0</v>
      </c>
      <c r="H51" s="60">
        <f t="shared" si="5"/>
        <v>3</v>
      </c>
      <c r="I51" s="77">
        <v>277.70999999999998</v>
      </c>
      <c r="J51" s="93">
        <f t="shared" si="6"/>
        <v>833.13</v>
      </c>
      <c r="K51" s="61">
        <f t="shared" si="7"/>
        <v>0</v>
      </c>
      <c r="L51" s="62">
        <f t="shared" si="8"/>
        <v>0</v>
      </c>
      <c r="M51" s="61">
        <f t="shared" si="9"/>
        <v>0</v>
      </c>
      <c r="N51" s="61">
        <f t="shared" si="10"/>
        <v>833.13</v>
      </c>
      <c r="O51" s="63" t="str">
        <f t="shared" si="11"/>
        <v xml:space="preserve"> </v>
      </c>
      <c r="P51" s="63">
        <f t="shared" si="12"/>
        <v>100</v>
      </c>
    </row>
    <row r="52" spans="1:16" ht="13.2" x14ac:dyDescent="0.25">
      <c r="A52" s="65" t="s">
        <v>147</v>
      </c>
      <c r="B52" s="65" t="s">
        <v>148</v>
      </c>
      <c r="C52" s="41" t="s">
        <v>32</v>
      </c>
      <c r="D52" s="57">
        <v>3</v>
      </c>
      <c r="E52" s="58"/>
      <c r="F52" s="59"/>
      <c r="G52" s="58">
        <f t="shared" si="4"/>
        <v>0</v>
      </c>
      <c r="H52" s="60">
        <f t="shared" si="5"/>
        <v>3</v>
      </c>
      <c r="I52" s="77">
        <v>54.15</v>
      </c>
      <c r="J52" s="93">
        <f t="shared" si="6"/>
        <v>162.44999999999999</v>
      </c>
      <c r="K52" s="61">
        <f t="shared" si="7"/>
        <v>0</v>
      </c>
      <c r="L52" s="62">
        <f t="shared" si="8"/>
        <v>0</v>
      </c>
      <c r="M52" s="61">
        <f t="shared" si="9"/>
        <v>0</v>
      </c>
      <c r="N52" s="61">
        <f t="shared" si="10"/>
        <v>162.44999999999999</v>
      </c>
      <c r="O52" s="63" t="str">
        <f t="shared" si="11"/>
        <v xml:space="preserve"> </v>
      </c>
      <c r="P52" s="63">
        <f t="shared" si="12"/>
        <v>100</v>
      </c>
    </row>
    <row r="53" spans="1:16" ht="13.2" x14ac:dyDescent="0.25">
      <c r="A53" s="65" t="s">
        <v>149</v>
      </c>
      <c r="B53" s="65" t="s">
        <v>150</v>
      </c>
      <c r="C53" s="41" t="s">
        <v>32</v>
      </c>
      <c r="D53" s="57">
        <v>5</v>
      </c>
      <c r="E53" s="58"/>
      <c r="F53" s="59"/>
      <c r="G53" s="58">
        <f t="shared" si="4"/>
        <v>0</v>
      </c>
      <c r="H53" s="60">
        <f t="shared" si="5"/>
        <v>5</v>
      </c>
      <c r="I53" s="77">
        <v>282.8</v>
      </c>
      <c r="J53" s="93">
        <f t="shared" si="6"/>
        <v>1414</v>
      </c>
      <c r="K53" s="61">
        <f t="shared" si="7"/>
        <v>0</v>
      </c>
      <c r="L53" s="62">
        <f t="shared" si="8"/>
        <v>0</v>
      </c>
      <c r="M53" s="61">
        <f t="shared" si="9"/>
        <v>0</v>
      </c>
      <c r="N53" s="61">
        <f t="shared" si="10"/>
        <v>1414</v>
      </c>
      <c r="O53" s="63" t="str">
        <f t="shared" si="11"/>
        <v xml:space="preserve"> </v>
      </c>
      <c r="P53" s="63">
        <f t="shared" si="12"/>
        <v>100</v>
      </c>
    </row>
    <row r="54" spans="1:16" ht="13.2" x14ac:dyDescent="0.25">
      <c r="A54" s="65" t="s">
        <v>151</v>
      </c>
      <c r="B54" s="65" t="s">
        <v>152</v>
      </c>
      <c r="C54" s="41" t="s">
        <v>32</v>
      </c>
      <c r="D54" s="57">
        <v>1</v>
      </c>
      <c r="E54" s="58"/>
      <c r="F54" s="59"/>
      <c r="G54" s="58">
        <f t="shared" si="4"/>
        <v>0</v>
      </c>
      <c r="H54" s="60">
        <f t="shared" si="5"/>
        <v>1</v>
      </c>
      <c r="I54" s="77">
        <v>108316.72</v>
      </c>
      <c r="J54" s="93">
        <f t="shared" si="6"/>
        <v>108316.72</v>
      </c>
      <c r="K54" s="61">
        <f t="shared" si="7"/>
        <v>0</v>
      </c>
      <c r="L54" s="62">
        <f t="shared" si="8"/>
        <v>0</v>
      </c>
      <c r="M54" s="61">
        <f t="shared" si="9"/>
        <v>0</v>
      </c>
      <c r="N54" s="61">
        <f t="shared" si="10"/>
        <v>108316.72</v>
      </c>
      <c r="O54" s="63" t="str">
        <f t="shared" si="11"/>
        <v xml:space="preserve"> </v>
      </c>
      <c r="P54" s="63">
        <f t="shared" si="12"/>
        <v>100</v>
      </c>
    </row>
    <row r="55" spans="1:16" ht="15" customHeight="1" x14ac:dyDescent="0.25">
      <c r="A55" s="43" t="s">
        <v>153</v>
      </c>
      <c r="B55" s="43" t="s">
        <v>154</v>
      </c>
      <c r="C55" s="44"/>
      <c r="D55" s="79"/>
      <c r="E55" s="80"/>
      <c r="F55" s="81"/>
      <c r="G55" s="80">
        <f t="shared" si="4"/>
        <v>0</v>
      </c>
      <c r="H55" s="82"/>
      <c r="I55" s="86"/>
      <c r="J55" s="88">
        <f>J56+J58+J60</f>
        <v>119094.54000000001</v>
      </c>
      <c r="K55" s="88">
        <f t="shared" ref="K55:N55" si="20">K56+K58+K60</f>
        <v>0</v>
      </c>
      <c r="L55" s="88">
        <f t="shared" si="20"/>
        <v>0</v>
      </c>
      <c r="M55" s="88">
        <f t="shared" si="20"/>
        <v>0</v>
      </c>
      <c r="N55" s="88">
        <f t="shared" si="20"/>
        <v>119094.54000000001</v>
      </c>
      <c r="O55" s="56" t="str">
        <f t="shared" ref="O55" si="21">IF((M55/J55)=0," ",(M55/J55)*100)</f>
        <v xml:space="preserve"> </v>
      </c>
      <c r="P55" s="56">
        <f t="shared" ref="P55" si="22">IF((N55/J55)=0," ",(N55/J55)*100)</f>
        <v>100</v>
      </c>
    </row>
    <row r="56" spans="1:16" ht="13.2" x14ac:dyDescent="0.25">
      <c r="A56" s="42" t="s">
        <v>155</v>
      </c>
      <c r="B56" s="42" t="s">
        <v>156</v>
      </c>
      <c r="C56" s="41"/>
      <c r="D56" s="57"/>
      <c r="E56" s="58"/>
      <c r="F56" s="58"/>
      <c r="G56" s="58"/>
      <c r="H56" s="60"/>
      <c r="I56" s="77"/>
      <c r="J56" s="94">
        <f>J57</f>
        <v>8474.9699999999993</v>
      </c>
      <c r="K56" s="94">
        <f t="shared" ref="K56:N56" si="23">K57</f>
        <v>0</v>
      </c>
      <c r="L56" s="94">
        <f t="shared" si="23"/>
        <v>0</v>
      </c>
      <c r="M56" s="94">
        <f t="shared" si="23"/>
        <v>0</v>
      </c>
      <c r="N56" s="94">
        <f t="shared" si="23"/>
        <v>8474.9699999999993</v>
      </c>
      <c r="O56" s="63" t="str">
        <f t="shared" ref="O56" si="24">IF((M56/J56)=0," ",(M56/J56)*100)</f>
        <v xml:space="preserve"> </v>
      </c>
      <c r="P56" s="63">
        <f t="shared" ref="P56" si="25">IF((N56/J56)=0," ",(N56/J56)*100)</f>
        <v>100</v>
      </c>
    </row>
    <row r="57" spans="1:16" ht="39.6" x14ac:dyDescent="0.25">
      <c r="A57" s="65" t="s">
        <v>157</v>
      </c>
      <c r="B57" s="65" t="s">
        <v>158</v>
      </c>
      <c r="C57" s="41" t="s">
        <v>159</v>
      </c>
      <c r="D57" s="57">
        <v>11936.58</v>
      </c>
      <c r="E57" s="58"/>
      <c r="F57" s="59"/>
      <c r="G57" s="58">
        <f t="shared" si="4"/>
        <v>0</v>
      </c>
      <c r="H57" s="60">
        <f t="shared" si="5"/>
        <v>11936.58</v>
      </c>
      <c r="I57" s="77">
        <v>0.71</v>
      </c>
      <c r="J57" s="93">
        <f t="shared" si="6"/>
        <v>8474.9699999999993</v>
      </c>
      <c r="K57" s="61">
        <f t="shared" si="7"/>
        <v>0</v>
      </c>
      <c r="L57" s="62">
        <f t="shared" si="8"/>
        <v>0</v>
      </c>
      <c r="M57" s="61">
        <f t="shared" si="9"/>
        <v>0</v>
      </c>
      <c r="N57" s="61">
        <f t="shared" si="10"/>
        <v>8474.9699999999993</v>
      </c>
      <c r="O57" s="63" t="str">
        <f t="shared" ref="O57:O62" si="26">IF((M57/J57)=0," ",(M57/J57)*100)</f>
        <v xml:space="preserve"> </v>
      </c>
      <c r="P57" s="63">
        <f t="shared" ref="P57:P62" si="27">IF((N57/J57)=0," ",(N57/J57)*100)</f>
        <v>100</v>
      </c>
    </row>
    <row r="58" spans="1:16" ht="15" customHeight="1" x14ac:dyDescent="0.25">
      <c r="A58" s="42" t="s">
        <v>160</v>
      </c>
      <c r="B58" s="42" t="s">
        <v>161</v>
      </c>
      <c r="C58" s="41"/>
      <c r="D58" s="57"/>
      <c r="E58" s="58"/>
      <c r="F58" s="59"/>
      <c r="G58" s="58">
        <f t="shared" si="4"/>
        <v>0</v>
      </c>
      <c r="H58" s="60"/>
      <c r="I58" s="77"/>
      <c r="J58" s="94">
        <f>J59</f>
        <v>110593.85</v>
      </c>
      <c r="K58" s="94">
        <f t="shared" ref="K58:N58" si="28">K59</f>
        <v>0</v>
      </c>
      <c r="L58" s="94">
        <f t="shared" si="28"/>
        <v>0</v>
      </c>
      <c r="M58" s="94">
        <f t="shared" si="28"/>
        <v>0</v>
      </c>
      <c r="N58" s="94">
        <f t="shared" si="28"/>
        <v>110593.85</v>
      </c>
      <c r="O58" s="63" t="str">
        <f t="shared" si="26"/>
        <v xml:space="preserve"> </v>
      </c>
      <c r="P58" s="63">
        <f t="shared" si="27"/>
        <v>100</v>
      </c>
    </row>
    <row r="59" spans="1:16" ht="39.6" x14ac:dyDescent="0.25">
      <c r="A59" s="65" t="s">
        <v>162</v>
      </c>
      <c r="B59" s="65" t="s">
        <v>158</v>
      </c>
      <c r="C59" s="41" t="s">
        <v>159</v>
      </c>
      <c r="D59" s="57">
        <v>155765.99</v>
      </c>
      <c r="E59" s="58"/>
      <c r="F59" s="59"/>
      <c r="G59" s="58">
        <f t="shared" si="4"/>
        <v>0</v>
      </c>
      <c r="H59" s="60">
        <f t="shared" si="5"/>
        <v>155765.99</v>
      </c>
      <c r="I59" s="77">
        <v>0.71</v>
      </c>
      <c r="J59" s="93">
        <f t="shared" si="6"/>
        <v>110593.85</v>
      </c>
      <c r="K59" s="61">
        <f t="shared" si="7"/>
        <v>0</v>
      </c>
      <c r="L59" s="62">
        <f t="shared" si="8"/>
        <v>0</v>
      </c>
      <c r="M59" s="61">
        <f t="shared" si="9"/>
        <v>0</v>
      </c>
      <c r="N59" s="61">
        <f t="shared" si="10"/>
        <v>110593.85</v>
      </c>
      <c r="O59" s="63" t="str">
        <f t="shared" si="26"/>
        <v xml:space="preserve"> </v>
      </c>
      <c r="P59" s="63">
        <f t="shared" si="27"/>
        <v>100</v>
      </c>
    </row>
    <row r="60" spans="1:16" ht="15" customHeight="1" x14ac:dyDescent="0.25">
      <c r="A60" s="42" t="s">
        <v>163</v>
      </c>
      <c r="B60" s="42" t="s">
        <v>164</v>
      </c>
      <c r="C60" s="41"/>
      <c r="D60" s="57"/>
      <c r="E60" s="58"/>
      <c r="F60" s="59"/>
      <c r="G60" s="58">
        <f t="shared" si="4"/>
        <v>0</v>
      </c>
      <c r="H60" s="60"/>
      <c r="I60" s="77"/>
      <c r="J60" s="94">
        <f>J61</f>
        <v>25.72</v>
      </c>
      <c r="K60" s="94">
        <f t="shared" ref="K60:N60" si="29">K61</f>
        <v>0</v>
      </c>
      <c r="L60" s="94">
        <f t="shared" si="29"/>
        <v>0</v>
      </c>
      <c r="M60" s="94">
        <f t="shared" si="29"/>
        <v>0</v>
      </c>
      <c r="N60" s="94">
        <f t="shared" si="29"/>
        <v>25.72</v>
      </c>
      <c r="O60" s="63" t="str">
        <f t="shared" si="26"/>
        <v xml:space="preserve"> </v>
      </c>
      <c r="P60" s="63">
        <f t="shared" si="27"/>
        <v>100</v>
      </c>
    </row>
    <row r="61" spans="1:16" ht="39.6" x14ac:dyDescent="0.25">
      <c r="A61" s="65" t="s">
        <v>165</v>
      </c>
      <c r="B61" s="65" t="s">
        <v>158</v>
      </c>
      <c r="C61" s="41" t="s">
        <v>159</v>
      </c>
      <c r="D61" s="57">
        <v>36.22</v>
      </c>
      <c r="E61" s="58"/>
      <c r="F61" s="59"/>
      <c r="G61" s="58">
        <f t="shared" si="4"/>
        <v>0</v>
      </c>
      <c r="H61" s="60">
        <f t="shared" si="5"/>
        <v>36.22</v>
      </c>
      <c r="I61" s="77">
        <v>0.71</v>
      </c>
      <c r="J61" s="93">
        <f t="shared" si="6"/>
        <v>25.72</v>
      </c>
      <c r="K61" s="61">
        <f t="shared" si="7"/>
        <v>0</v>
      </c>
      <c r="L61" s="62">
        <f t="shared" si="8"/>
        <v>0</v>
      </c>
      <c r="M61" s="61">
        <f t="shared" si="9"/>
        <v>0</v>
      </c>
      <c r="N61" s="61">
        <f t="shared" si="10"/>
        <v>25.72</v>
      </c>
      <c r="O61" s="63" t="str">
        <f t="shared" si="26"/>
        <v xml:space="preserve"> </v>
      </c>
      <c r="P61" s="63">
        <f t="shared" si="27"/>
        <v>100</v>
      </c>
    </row>
    <row r="62" spans="1:16" ht="15" customHeight="1" x14ac:dyDescent="0.25">
      <c r="A62" s="43">
        <v>2</v>
      </c>
      <c r="B62" s="43" t="s">
        <v>757</v>
      </c>
      <c r="C62" s="44"/>
      <c r="D62" s="79"/>
      <c r="E62" s="80"/>
      <c r="F62" s="81"/>
      <c r="G62" s="80"/>
      <c r="H62" s="82"/>
      <c r="I62" s="86"/>
      <c r="J62" s="88">
        <f>J63+J68+J77+J96+J106+J142</f>
        <v>4260719.83</v>
      </c>
      <c r="K62" s="88">
        <f t="shared" ref="K62:N62" si="30">K63+K68+K77+K96+K106+K142</f>
        <v>0</v>
      </c>
      <c r="L62" s="88">
        <f t="shared" si="30"/>
        <v>0</v>
      </c>
      <c r="M62" s="88">
        <f t="shared" si="30"/>
        <v>0</v>
      </c>
      <c r="N62" s="88">
        <f t="shared" si="30"/>
        <v>4250860.7700000005</v>
      </c>
      <c r="O62" s="56" t="str">
        <f t="shared" si="26"/>
        <v xml:space="preserve"> </v>
      </c>
      <c r="P62" s="56">
        <f t="shared" si="27"/>
        <v>99.768605766317194</v>
      </c>
    </row>
    <row r="63" spans="1:16" ht="15" customHeight="1" x14ac:dyDescent="0.25">
      <c r="A63" s="43" t="s">
        <v>166</v>
      </c>
      <c r="B63" s="43" t="s">
        <v>42</v>
      </c>
      <c r="C63" s="44"/>
      <c r="D63" s="79"/>
      <c r="E63" s="80"/>
      <c r="F63" s="81"/>
      <c r="G63" s="80"/>
      <c r="H63" s="82"/>
      <c r="I63" s="86"/>
      <c r="J63" s="88">
        <f>SUM(J64:J67)</f>
        <v>197379.9</v>
      </c>
      <c r="K63" s="88">
        <f t="shared" ref="K63:N63" si="31">SUM(K64:K67)</f>
        <v>0</v>
      </c>
      <c r="L63" s="88">
        <f t="shared" si="31"/>
        <v>0</v>
      </c>
      <c r="M63" s="88">
        <f t="shared" si="31"/>
        <v>0</v>
      </c>
      <c r="N63" s="88">
        <f t="shared" si="31"/>
        <v>197379.9</v>
      </c>
      <c r="O63" s="85" t="str">
        <f t="shared" si="11"/>
        <v xml:space="preserve"> </v>
      </c>
      <c r="P63" s="85">
        <f t="shared" si="12"/>
        <v>100</v>
      </c>
    </row>
    <row r="64" spans="1:16" ht="34.200000000000003" customHeight="1" x14ac:dyDescent="0.25">
      <c r="A64" s="65" t="s">
        <v>167</v>
      </c>
      <c r="B64" s="65" t="s">
        <v>43</v>
      </c>
      <c r="C64" s="41" t="s">
        <v>33</v>
      </c>
      <c r="D64" s="57">
        <v>19838.68</v>
      </c>
      <c r="E64" s="58"/>
      <c r="F64" s="59"/>
      <c r="G64" s="58">
        <f t="shared" si="4"/>
        <v>0</v>
      </c>
      <c r="H64" s="60">
        <f t="shared" si="5"/>
        <v>19838.68</v>
      </c>
      <c r="I64" s="77">
        <v>0.69</v>
      </c>
      <c r="J64" s="93">
        <f t="shared" si="6"/>
        <v>13688.69</v>
      </c>
      <c r="K64" s="61">
        <f t="shared" si="7"/>
        <v>0</v>
      </c>
      <c r="L64" s="62">
        <f t="shared" si="8"/>
        <v>0</v>
      </c>
      <c r="M64" s="61">
        <f t="shared" si="9"/>
        <v>0</v>
      </c>
      <c r="N64" s="61">
        <f t="shared" si="10"/>
        <v>13688.69</v>
      </c>
      <c r="O64" s="63" t="str">
        <f t="shared" si="11"/>
        <v xml:space="preserve"> </v>
      </c>
      <c r="P64" s="63">
        <f t="shared" si="12"/>
        <v>100</v>
      </c>
    </row>
    <row r="65" spans="1:16" ht="30" customHeight="1" x14ac:dyDescent="0.25">
      <c r="A65" s="65" t="s">
        <v>168</v>
      </c>
      <c r="B65" s="65" t="s">
        <v>40</v>
      </c>
      <c r="C65" s="41" t="s">
        <v>34</v>
      </c>
      <c r="D65" s="57">
        <v>2479.84</v>
      </c>
      <c r="E65" s="58"/>
      <c r="F65" s="59"/>
      <c r="G65" s="58">
        <f t="shared" si="4"/>
        <v>0</v>
      </c>
      <c r="H65" s="60">
        <f t="shared" si="5"/>
        <v>2479.84</v>
      </c>
      <c r="I65" s="77">
        <v>1.18</v>
      </c>
      <c r="J65" s="93">
        <f t="shared" si="6"/>
        <v>2926.21</v>
      </c>
      <c r="K65" s="61">
        <f t="shared" si="7"/>
        <v>0</v>
      </c>
      <c r="L65" s="62">
        <f t="shared" si="8"/>
        <v>0</v>
      </c>
      <c r="M65" s="61">
        <f t="shared" si="9"/>
        <v>0</v>
      </c>
      <c r="N65" s="61">
        <f t="shared" si="10"/>
        <v>2926.21</v>
      </c>
      <c r="O65" s="63" t="str">
        <f t="shared" si="11"/>
        <v xml:space="preserve"> </v>
      </c>
      <c r="P65" s="63">
        <f t="shared" si="12"/>
        <v>100</v>
      </c>
    </row>
    <row r="66" spans="1:16" ht="34.200000000000003" customHeight="1" x14ac:dyDescent="0.25">
      <c r="A66" s="65" t="s">
        <v>169</v>
      </c>
      <c r="B66" s="65" t="s">
        <v>170</v>
      </c>
      <c r="C66" s="41" t="s">
        <v>171</v>
      </c>
      <c r="D66" s="57">
        <v>3719.75</v>
      </c>
      <c r="E66" s="58"/>
      <c r="F66" s="59"/>
      <c r="G66" s="58">
        <f t="shared" si="4"/>
        <v>0</v>
      </c>
      <c r="H66" s="60">
        <f t="shared" si="5"/>
        <v>3719.75</v>
      </c>
      <c r="I66" s="77">
        <v>36.1</v>
      </c>
      <c r="J66" s="93">
        <f t="shared" si="6"/>
        <v>134282.98000000001</v>
      </c>
      <c r="K66" s="61">
        <f t="shared" si="7"/>
        <v>0</v>
      </c>
      <c r="L66" s="62">
        <f t="shared" si="8"/>
        <v>0</v>
      </c>
      <c r="M66" s="61">
        <f t="shared" si="9"/>
        <v>0</v>
      </c>
      <c r="N66" s="61">
        <f t="shared" si="10"/>
        <v>134282.98000000001</v>
      </c>
      <c r="O66" s="63" t="str">
        <f t="shared" si="11"/>
        <v xml:space="preserve"> </v>
      </c>
      <c r="P66" s="63">
        <f t="shared" si="12"/>
        <v>100</v>
      </c>
    </row>
    <row r="67" spans="1:16" ht="39.6" x14ac:dyDescent="0.25">
      <c r="A67" s="65" t="s">
        <v>172</v>
      </c>
      <c r="B67" s="65" t="s">
        <v>158</v>
      </c>
      <c r="C67" s="41" t="s">
        <v>159</v>
      </c>
      <c r="D67" s="57">
        <v>65467.64</v>
      </c>
      <c r="E67" s="58"/>
      <c r="F67" s="59"/>
      <c r="G67" s="58">
        <f t="shared" si="4"/>
        <v>0</v>
      </c>
      <c r="H67" s="60">
        <f t="shared" si="5"/>
        <v>65467.64</v>
      </c>
      <c r="I67" s="77">
        <v>0.71</v>
      </c>
      <c r="J67" s="93">
        <f t="shared" si="6"/>
        <v>46482.02</v>
      </c>
      <c r="K67" s="61">
        <f t="shared" si="7"/>
        <v>0</v>
      </c>
      <c r="L67" s="62">
        <f t="shared" si="8"/>
        <v>0</v>
      </c>
      <c r="M67" s="61">
        <f t="shared" si="9"/>
        <v>0</v>
      </c>
      <c r="N67" s="61">
        <f t="shared" si="10"/>
        <v>46482.02</v>
      </c>
      <c r="O67" s="63" t="str">
        <f t="shared" si="11"/>
        <v xml:space="preserve"> </v>
      </c>
      <c r="P67" s="63">
        <f t="shared" si="12"/>
        <v>100</v>
      </c>
    </row>
    <row r="68" spans="1:16" ht="13.2" x14ac:dyDescent="0.25">
      <c r="A68" s="43" t="s">
        <v>173</v>
      </c>
      <c r="B68" s="43" t="s">
        <v>174</v>
      </c>
      <c r="C68" s="44"/>
      <c r="D68" s="79"/>
      <c r="E68" s="80"/>
      <c r="F68" s="81"/>
      <c r="G68" s="80">
        <f t="shared" si="4"/>
        <v>0</v>
      </c>
      <c r="H68" s="82"/>
      <c r="I68" s="86"/>
      <c r="J68" s="88">
        <f>SUM(J69:J76)</f>
        <v>1454279.93</v>
      </c>
      <c r="K68" s="88">
        <f t="shared" ref="K68:N68" si="32">SUM(K69:K76)</f>
        <v>0</v>
      </c>
      <c r="L68" s="88">
        <f t="shared" si="32"/>
        <v>0</v>
      </c>
      <c r="M68" s="88">
        <f t="shared" si="32"/>
        <v>0</v>
      </c>
      <c r="N68" s="88">
        <f t="shared" si="32"/>
        <v>1454279.93</v>
      </c>
      <c r="O68" s="56" t="str">
        <f t="shared" ref="O68" si="33">IF((M68/J68)=0," ",(M68/J68)*100)</f>
        <v xml:space="preserve"> </v>
      </c>
      <c r="P68" s="56">
        <f t="shared" ref="P68" si="34">IF((N68/J68)=0," ",(N68/J68)*100)</f>
        <v>100</v>
      </c>
    </row>
    <row r="69" spans="1:16" ht="20.399999999999999" customHeight="1" x14ac:dyDescent="0.25">
      <c r="A69" s="65" t="s">
        <v>175</v>
      </c>
      <c r="B69" s="65" t="s">
        <v>176</v>
      </c>
      <c r="C69" s="41" t="s">
        <v>33</v>
      </c>
      <c r="D69" s="57">
        <v>19838.68</v>
      </c>
      <c r="E69" s="58"/>
      <c r="F69" s="59"/>
      <c r="G69" s="58">
        <f t="shared" si="4"/>
        <v>0</v>
      </c>
      <c r="H69" s="60">
        <f t="shared" si="5"/>
        <v>19838.68</v>
      </c>
      <c r="I69" s="77">
        <v>1.62</v>
      </c>
      <c r="J69" s="93">
        <f t="shared" si="6"/>
        <v>32138.66</v>
      </c>
      <c r="K69" s="61">
        <f t="shared" si="7"/>
        <v>0</v>
      </c>
      <c r="L69" s="62">
        <f t="shared" si="8"/>
        <v>0</v>
      </c>
      <c r="M69" s="61">
        <f t="shared" si="9"/>
        <v>0</v>
      </c>
      <c r="N69" s="61">
        <f t="shared" si="10"/>
        <v>32138.66</v>
      </c>
      <c r="O69" s="63" t="str">
        <f t="shared" si="11"/>
        <v xml:space="preserve"> </v>
      </c>
      <c r="P69" s="63">
        <f t="shared" si="12"/>
        <v>100</v>
      </c>
    </row>
    <row r="70" spans="1:16" ht="26.4" x14ac:dyDescent="0.25">
      <c r="A70" s="65" t="s">
        <v>177</v>
      </c>
      <c r="B70" s="65" t="s">
        <v>178</v>
      </c>
      <c r="C70" s="41" t="s">
        <v>34</v>
      </c>
      <c r="D70" s="57">
        <v>3446.53</v>
      </c>
      <c r="E70" s="58"/>
      <c r="F70" s="59"/>
      <c r="G70" s="58">
        <f t="shared" si="4"/>
        <v>0</v>
      </c>
      <c r="H70" s="60">
        <f t="shared" si="5"/>
        <v>3446.53</v>
      </c>
      <c r="I70" s="77">
        <v>10.16</v>
      </c>
      <c r="J70" s="93">
        <f t="shared" si="6"/>
        <v>35016.74</v>
      </c>
      <c r="K70" s="61">
        <f t="shared" si="7"/>
        <v>0</v>
      </c>
      <c r="L70" s="62">
        <f t="shared" si="8"/>
        <v>0</v>
      </c>
      <c r="M70" s="61">
        <f t="shared" si="9"/>
        <v>0</v>
      </c>
      <c r="N70" s="61">
        <f t="shared" si="10"/>
        <v>35016.74</v>
      </c>
      <c r="O70" s="63" t="str">
        <f t="shared" si="11"/>
        <v xml:space="preserve"> </v>
      </c>
      <c r="P70" s="63">
        <f t="shared" si="12"/>
        <v>100</v>
      </c>
    </row>
    <row r="71" spans="1:16" ht="34.799999999999997" customHeight="1" x14ac:dyDescent="0.25">
      <c r="A71" s="65" t="s">
        <v>179</v>
      </c>
      <c r="B71" s="65" t="s">
        <v>180</v>
      </c>
      <c r="C71" s="41" t="s">
        <v>34</v>
      </c>
      <c r="D71" s="57">
        <v>10440.58</v>
      </c>
      <c r="E71" s="58"/>
      <c r="F71" s="59"/>
      <c r="G71" s="58">
        <f t="shared" si="4"/>
        <v>0</v>
      </c>
      <c r="H71" s="60">
        <f t="shared" si="5"/>
        <v>10440.58</v>
      </c>
      <c r="I71" s="77">
        <v>21.66</v>
      </c>
      <c r="J71" s="93">
        <f t="shared" si="6"/>
        <v>226142.96</v>
      </c>
      <c r="K71" s="61">
        <f t="shared" si="7"/>
        <v>0</v>
      </c>
      <c r="L71" s="62">
        <f t="shared" si="8"/>
        <v>0</v>
      </c>
      <c r="M71" s="61">
        <f t="shared" si="9"/>
        <v>0</v>
      </c>
      <c r="N71" s="61">
        <f t="shared" si="10"/>
        <v>226142.96</v>
      </c>
      <c r="O71" s="63" t="str">
        <f t="shared" si="11"/>
        <v xml:space="preserve"> </v>
      </c>
      <c r="P71" s="63">
        <f t="shared" si="12"/>
        <v>100</v>
      </c>
    </row>
    <row r="72" spans="1:16" ht="47.4" customHeight="1" x14ac:dyDescent="0.25">
      <c r="A72" s="65" t="s">
        <v>181</v>
      </c>
      <c r="B72" s="65" t="s">
        <v>158</v>
      </c>
      <c r="C72" s="41" t="s">
        <v>159</v>
      </c>
      <c r="D72" s="57">
        <v>239611.31</v>
      </c>
      <c r="E72" s="58"/>
      <c r="F72" s="59"/>
      <c r="G72" s="58">
        <f t="shared" si="4"/>
        <v>0</v>
      </c>
      <c r="H72" s="60">
        <f t="shared" si="5"/>
        <v>239611.31</v>
      </c>
      <c r="I72" s="77">
        <v>0.71</v>
      </c>
      <c r="J72" s="93">
        <f t="shared" si="6"/>
        <v>170124.03</v>
      </c>
      <c r="K72" s="61">
        <f t="shared" si="7"/>
        <v>0</v>
      </c>
      <c r="L72" s="62">
        <f t="shared" si="8"/>
        <v>0</v>
      </c>
      <c r="M72" s="61">
        <f t="shared" si="9"/>
        <v>0</v>
      </c>
      <c r="N72" s="61">
        <f t="shared" si="10"/>
        <v>170124.03</v>
      </c>
      <c r="O72" s="63" t="str">
        <f t="shared" si="11"/>
        <v xml:space="preserve"> </v>
      </c>
      <c r="P72" s="63">
        <f t="shared" si="12"/>
        <v>100</v>
      </c>
    </row>
    <row r="73" spans="1:16" ht="30" customHeight="1" x14ac:dyDescent="0.25">
      <c r="A73" s="65" t="s">
        <v>182</v>
      </c>
      <c r="B73" s="65" t="s">
        <v>183</v>
      </c>
      <c r="C73" s="41" t="s">
        <v>34</v>
      </c>
      <c r="D73" s="57">
        <v>15660.87</v>
      </c>
      <c r="E73" s="58"/>
      <c r="F73" s="59"/>
      <c r="G73" s="58">
        <f t="shared" si="4"/>
        <v>0</v>
      </c>
      <c r="H73" s="60">
        <f t="shared" si="5"/>
        <v>15660.87</v>
      </c>
      <c r="I73" s="77">
        <v>34.9</v>
      </c>
      <c r="J73" s="93">
        <f t="shared" si="6"/>
        <v>546564.36</v>
      </c>
      <c r="K73" s="61">
        <f t="shared" si="7"/>
        <v>0</v>
      </c>
      <c r="L73" s="62">
        <f t="shared" si="8"/>
        <v>0</v>
      </c>
      <c r="M73" s="61">
        <f t="shared" si="9"/>
        <v>0</v>
      </c>
      <c r="N73" s="61">
        <f t="shared" si="10"/>
        <v>546564.36</v>
      </c>
      <c r="O73" s="63" t="str">
        <f t="shared" si="11"/>
        <v xml:space="preserve"> </v>
      </c>
      <c r="P73" s="63">
        <f t="shared" si="12"/>
        <v>100</v>
      </c>
    </row>
    <row r="74" spans="1:16" ht="48.6" customHeight="1" x14ac:dyDescent="0.25">
      <c r="A74" s="65" t="s">
        <v>184</v>
      </c>
      <c r="B74" s="65" t="s">
        <v>158</v>
      </c>
      <c r="C74" s="41" t="s">
        <v>159</v>
      </c>
      <c r="D74" s="57">
        <v>359416.97</v>
      </c>
      <c r="E74" s="58"/>
      <c r="F74" s="59"/>
      <c r="G74" s="58">
        <f t="shared" si="4"/>
        <v>0</v>
      </c>
      <c r="H74" s="60">
        <f t="shared" si="5"/>
        <v>359416.97</v>
      </c>
      <c r="I74" s="77">
        <v>0.71</v>
      </c>
      <c r="J74" s="93">
        <f t="shared" si="6"/>
        <v>255186.05</v>
      </c>
      <c r="K74" s="61">
        <f t="shared" si="7"/>
        <v>0</v>
      </c>
      <c r="L74" s="62">
        <f t="shared" si="8"/>
        <v>0</v>
      </c>
      <c r="M74" s="61">
        <f t="shared" si="9"/>
        <v>0</v>
      </c>
      <c r="N74" s="61">
        <f t="shared" si="10"/>
        <v>255186.05</v>
      </c>
      <c r="O74" s="63" t="str">
        <f t="shared" si="11"/>
        <v xml:space="preserve"> </v>
      </c>
      <c r="P74" s="63">
        <f t="shared" si="12"/>
        <v>100</v>
      </c>
    </row>
    <row r="75" spans="1:16" ht="26.4" x14ac:dyDescent="0.25">
      <c r="A75" s="65" t="s">
        <v>185</v>
      </c>
      <c r="B75" s="65" t="s">
        <v>186</v>
      </c>
      <c r="C75" s="41" t="s">
        <v>34</v>
      </c>
      <c r="D75" s="57">
        <v>29547.99</v>
      </c>
      <c r="E75" s="58"/>
      <c r="F75" s="59"/>
      <c r="G75" s="58">
        <f t="shared" si="4"/>
        <v>0</v>
      </c>
      <c r="H75" s="60">
        <f t="shared" si="5"/>
        <v>29547.99</v>
      </c>
      <c r="I75" s="77">
        <v>0.55000000000000004</v>
      </c>
      <c r="J75" s="93">
        <f t="shared" si="6"/>
        <v>16251.39</v>
      </c>
      <c r="K75" s="61">
        <f t="shared" si="7"/>
        <v>0</v>
      </c>
      <c r="L75" s="62">
        <f t="shared" si="8"/>
        <v>0</v>
      </c>
      <c r="M75" s="61">
        <f t="shared" si="9"/>
        <v>0</v>
      </c>
      <c r="N75" s="61">
        <f t="shared" si="10"/>
        <v>16251.39</v>
      </c>
      <c r="O75" s="63" t="str">
        <f t="shared" si="11"/>
        <v xml:space="preserve"> </v>
      </c>
      <c r="P75" s="63">
        <f t="shared" si="12"/>
        <v>100</v>
      </c>
    </row>
    <row r="76" spans="1:16" ht="34.200000000000003" customHeight="1" x14ac:dyDescent="0.25">
      <c r="A76" s="65" t="s">
        <v>187</v>
      </c>
      <c r="B76" s="65" t="s">
        <v>188</v>
      </c>
      <c r="C76" s="41" t="s">
        <v>34</v>
      </c>
      <c r="D76" s="57">
        <v>29547.99</v>
      </c>
      <c r="E76" s="58"/>
      <c r="F76" s="59"/>
      <c r="G76" s="58">
        <f t="shared" si="4"/>
        <v>0</v>
      </c>
      <c r="H76" s="60">
        <f t="shared" si="5"/>
        <v>29547.99</v>
      </c>
      <c r="I76" s="77">
        <v>5.85</v>
      </c>
      <c r="J76" s="93">
        <f t="shared" si="6"/>
        <v>172855.74</v>
      </c>
      <c r="K76" s="61">
        <f t="shared" si="7"/>
        <v>0</v>
      </c>
      <c r="L76" s="62">
        <f t="shared" si="8"/>
        <v>0</v>
      </c>
      <c r="M76" s="61">
        <f t="shared" si="9"/>
        <v>0</v>
      </c>
      <c r="N76" s="61">
        <f t="shared" si="10"/>
        <v>172855.74</v>
      </c>
      <c r="O76" s="63" t="str">
        <f t="shared" si="11"/>
        <v xml:space="preserve"> </v>
      </c>
      <c r="P76" s="63">
        <f t="shared" si="12"/>
        <v>100</v>
      </c>
    </row>
    <row r="77" spans="1:16" ht="13.2" x14ac:dyDescent="0.25">
      <c r="A77" s="43" t="s">
        <v>189</v>
      </c>
      <c r="B77" s="43" t="s">
        <v>49</v>
      </c>
      <c r="C77" s="44"/>
      <c r="D77" s="79"/>
      <c r="E77" s="80"/>
      <c r="F77" s="81"/>
      <c r="G77" s="80">
        <f t="shared" si="4"/>
        <v>0</v>
      </c>
      <c r="H77" s="82"/>
      <c r="I77" s="86"/>
      <c r="J77" s="88">
        <f>SUM(J78:J95)</f>
        <v>741043.26</v>
      </c>
      <c r="K77" s="88">
        <f t="shared" ref="K77:N77" si="35">SUM(K78:K95)</f>
        <v>0</v>
      </c>
      <c r="L77" s="88">
        <f t="shared" si="35"/>
        <v>0</v>
      </c>
      <c r="M77" s="88">
        <f t="shared" si="35"/>
        <v>0</v>
      </c>
      <c r="N77" s="88">
        <f t="shared" si="35"/>
        <v>741043.26</v>
      </c>
      <c r="O77" s="56" t="str">
        <f t="shared" ref="O77" si="36">IF((M77/J77)=0," ",(M77/J77)*100)</f>
        <v xml:space="preserve"> </v>
      </c>
      <c r="P77" s="56">
        <f t="shared" ref="P77" si="37">IF((N77/J77)=0," ",(N77/J77)*100)</f>
        <v>100</v>
      </c>
    </row>
    <row r="78" spans="1:16" ht="15" customHeight="1" x14ac:dyDescent="0.25">
      <c r="A78" s="65" t="s">
        <v>190</v>
      </c>
      <c r="B78" s="65" t="s">
        <v>38</v>
      </c>
      <c r="C78" s="41" t="s">
        <v>11</v>
      </c>
      <c r="D78" s="57">
        <v>1383.56</v>
      </c>
      <c r="E78" s="58"/>
      <c r="F78" s="59"/>
      <c r="G78" s="58">
        <f t="shared" ref="G78:G141" si="38">E78+F78</f>
        <v>0</v>
      </c>
      <c r="H78" s="60">
        <f t="shared" ref="H78:H141" si="39">D78-G78</f>
        <v>1383.56</v>
      </c>
      <c r="I78" s="77">
        <v>1.99</v>
      </c>
      <c r="J78" s="93">
        <f t="shared" ref="J78:J141" si="40">ROUND(D78*I78,2)</f>
        <v>2753.28</v>
      </c>
      <c r="K78" s="61">
        <f t="shared" ref="K78:K141" si="41">ROUND(E78*I78,2)</f>
        <v>0</v>
      </c>
      <c r="L78" s="62">
        <f t="shared" ref="L78:L141" si="42">ROUND(F78*I78,2)</f>
        <v>0</v>
      </c>
      <c r="M78" s="61">
        <f t="shared" ref="M78:M141" si="43">K78+L78</f>
        <v>0</v>
      </c>
      <c r="N78" s="61">
        <f t="shared" ref="N78:N141" si="44">J78-M78</f>
        <v>2753.28</v>
      </c>
      <c r="O78" s="63" t="str">
        <f t="shared" si="11"/>
        <v xml:space="preserve"> </v>
      </c>
      <c r="P78" s="63">
        <f t="shared" ref="P78:P141" si="45">IF((N78/J78)=0," ",(N78/J78)*100)</f>
        <v>100</v>
      </c>
    </row>
    <row r="79" spans="1:16" ht="13.2" x14ac:dyDescent="0.25">
      <c r="A79" s="65" t="s">
        <v>191</v>
      </c>
      <c r="B79" s="65" t="s">
        <v>39</v>
      </c>
      <c r="C79" s="41" t="s">
        <v>11</v>
      </c>
      <c r="D79" s="57">
        <v>1383.56</v>
      </c>
      <c r="E79" s="58"/>
      <c r="F79" s="59"/>
      <c r="G79" s="58">
        <f t="shared" si="38"/>
        <v>0</v>
      </c>
      <c r="H79" s="60">
        <f t="shared" si="39"/>
        <v>1383.56</v>
      </c>
      <c r="I79" s="77">
        <v>5.73</v>
      </c>
      <c r="J79" s="93">
        <f t="shared" si="40"/>
        <v>7927.8</v>
      </c>
      <c r="K79" s="61">
        <f t="shared" si="41"/>
        <v>0</v>
      </c>
      <c r="L79" s="62">
        <f t="shared" si="42"/>
        <v>0</v>
      </c>
      <c r="M79" s="61">
        <f t="shared" si="43"/>
        <v>0</v>
      </c>
      <c r="N79" s="61">
        <f t="shared" si="44"/>
        <v>7927.8</v>
      </c>
      <c r="O79" s="63" t="str">
        <f t="shared" ref="O79:O141" si="46">IF((M79/J79)=0," ",(M79/J79)*100)</f>
        <v xml:space="preserve"> </v>
      </c>
      <c r="P79" s="63">
        <f t="shared" si="45"/>
        <v>100</v>
      </c>
    </row>
    <row r="80" spans="1:16" ht="26.4" x14ac:dyDescent="0.25">
      <c r="A80" s="65" t="s">
        <v>192</v>
      </c>
      <c r="B80" s="65" t="s">
        <v>193</v>
      </c>
      <c r="C80" s="41" t="s">
        <v>32</v>
      </c>
      <c r="D80" s="57">
        <v>59</v>
      </c>
      <c r="E80" s="58"/>
      <c r="F80" s="59"/>
      <c r="G80" s="58">
        <f t="shared" si="38"/>
        <v>0</v>
      </c>
      <c r="H80" s="60">
        <f t="shared" si="39"/>
        <v>59</v>
      </c>
      <c r="I80" s="77">
        <v>634.02</v>
      </c>
      <c r="J80" s="93">
        <f t="shared" si="40"/>
        <v>37407.18</v>
      </c>
      <c r="K80" s="61">
        <f t="shared" si="41"/>
        <v>0</v>
      </c>
      <c r="L80" s="62">
        <f t="shared" si="42"/>
        <v>0</v>
      </c>
      <c r="M80" s="61">
        <f t="shared" si="43"/>
        <v>0</v>
      </c>
      <c r="N80" s="61">
        <f t="shared" si="44"/>
        <v>37407.18</v>
      </c>
      <c r="O80" s="63" t="str">
        <f t="shared" si="46"/>
        <v xml:space="preserve"> </v>
      </c>
      <c r="P80" s="63">
        <f t="shared" si="45"/>
        <v>100</v>
      </c>
    </row>
    <row r="81" spans="1:21" ht="25.8" customHeight="1" x14ac:dyDescent="0.25">
      <c r="A81" s="65" t="s">
        <v>194</v>
      </c>
      <c r="B81" s="65" t="s">
        <v>195</v>
      </c>
      <c r="C81" s="41" t="s">
        <v>32</v>
      </c>
      <c r="D81" s="57">
        <v>21</v>
      </c>
      <c r="E81" s="58"/>
      <c r="F81" s="59"/>
      <c r="G81" s="58">
        <f t="shared" si="38"/>
        <v>0</v>
      </c>
      <c r="H81" s="60">
        <f t="shared" si="39"/>
        <v>21</v>
      </c>
      <c r="I81" s="77">
        <v>738.14</v>
      </c>
      <c r="J81" s="93">
        <f t="shared" si="40"/>
        <v>15500.94</v>
      </c>
      <c r="K81" s="61">
        <f t="shared" si="41"/>
        <v>0</v>
      </c>
      <c r="L81" s="62">
        <f t="shared" si="42"/>
        <v>0</v>
      </c>
      <c r="M81" s="61">
        <f t="shared" si="43"/>
        <v>0</v>
      </c>
      <c r="N81" s="61">
        <f t="shared" si="44"/>
        <v>15500.94</v>
      </c>
      <c r="O81" s="63" t="str">
        <f t="shared" si="46"/>
        <v xml:space="preserve"> </v>
      </c>
      <c r="P81" s="63">
        <f t="shared" si="45"/>
        <v>100</v>
      </c>
    </row>
    <row r="82" spans="1:21" ht="30.6" customHeight="1" x14ac:dyDescent="0.25">
      <c r="A82" s="65" t="s">
        <v>196</v>
      </c>
      <c r="B82" s="65" t="s">
        <v>50</v>
      </c>
      <c r="C82" s="41" t="s">
        <v>32</v>
      </c>
      <c r="D82" s="57">
        <v>24</v>
      </c>
      <c r="E82" s="58"/>
      <c r="F82" s="59"/>
      <c r="G82" s="58">
        <f t="shared" si="38"/>
        <v>0</v>
      </c>
      <c r="H82" s="60">
        <f t="shared" si="39"/>
        <v>24</v>
      </c>
      <c r="I82" s="77">
        <v>2510.1</v>
      </c>
      <c r="J82" s="93">
        <f t="shared" si="40"/>
        <v>60242.400000000001</v>
      </c>
      <c r="K82" s="61">
        <f t="shared" si="41"/>
        <v>0</v>
      </c>
      <c r="L82" s="62">
        <f t="shared" si="42"/>
        <v>0</v>
      </c>
      <c r="M82" s="61">
        <f t="shared" si="43"/>
        <v>0</v>
      </c>
      <c r="N82" s="61">
        <f t="shared" si="44"/>
        <v>60242.400000000001</v>
      </c>
      <c r="O82" s="63" t="str">
        <f t="shared" si="46"/>
        <v xml:space="preserve"> </v>
      </c>
      <c r="P82" s="63">
        <f t="shared" si="45"/>
        <v>100</v>
      </c>
    </row>
    <row r="83" spans="1:21" ht="26.4" x14ac:dyDescent="0.25">
      <c r="A83" s="65" t="s">
        <v>197</v>
      </c>
      <c r="B83" s="65" t="s">
        <v>198</v>
      </c>
      <c r="C83" s="41" t="s">
        <v>34</v>
      </c>
      <c r="D83" s="57">
        <v>1426.79</v>
      </c>
      <c r="E83" s="58"/>
      <c r="F83" s="59"/>
      <c r="G83" s="58">
        <f t="shared" si="38"/>
        <v>0</v>
      </c>
      <c r="H83" s="60">
        <f t="shared" si="39"/>
        <v>1426.79</v>
      </c>
      <c r="I83" s="77">
        <v>12.15</v>
      </c>
      <c r="J83" s="93">
        <f t="shared" si="40"/>
        <v>17335.5</v>
      </c>
      <c r="K83" s="61">
        <f t="shared" si="41"/>
        <v>0</v>
      </c>
      <c r="L83" s="62">
        <f t="shared" si="42"/>
        <v>0</v>
      </c>
      <c r="M83" s="61">
        <f t="shared" si="43"/>
        <v>0</v>
      </c>
      <c r="N83" s="61">
        <f t="shared" si="44"/>
        <v>17335.5</v>
      </c>
      <c r="O83" s="63" t="str">
        <f t="shared" si="46"/>
        <v xml:space="preserve"> </v>
      </c>
      <c r="P83" s="63">
        <f t="shared" si="45"/>
        <v>100</v>
      </c>
    </row>
    <row r="84" spans="1:21" ht="26.4" x14ac:dyDescent="0.25">
      <c r="A84" s="65" t="s">
        <v>199</v>
      </c>
      <c r="B84" s="65" t="s">
        <v>200</v>
      </c>
      <c r="C84" s="41" t="s">
        <v>34</v>
      </c>
      <c r="D84" s="57">
        <v>1161.32</v>
      </c>
      <c r="E84" s="58"/>
      <c r="F84" s="59"/>
      <c r="G84" s="58">
        <f t="shared" si="38"/>
        <v>0</v>
      </c>
      <c r="H84" s="60">
        <f t="shared" si="39"/>
        <v>1161.32</v>
      </c>
      <c r="I84" s="77">
        <v>12.19</v>
      </c>
      <c r="J84" s="93">
        <f t="shared" si="40"/>
        <v>14156.49</v>
      </c>
      <c r="K84" s="61">
        <f t="shared" si="41"/>
        <v>0</v>
      </c>
      <c r="L84" s="62">
        <f t="shared" si="42"/>
        <v>0</v>
      </c>
      <c r="M84" s="61">
        <f t="shared" si="43"/>
        <v>0</v>
      </c>
      <c r="N84" s="61">
        <f t="shared" si="44"/>
        <v>14156.49</v>
      </c>
      <c r="O84" s="63" t="str">
        <f t="shared" si="46"/>
        <v xml:space="preserve"> </v>
      </c>
      <c r="P84" s="63">
        <f t="shared" si="45"/>
        <v>100</v>
      </c>
    </row>
    <row r="85" spans="1:21" ht="66" x14ac:dyDescent="0.25">
      <c r="A85" s="65" t="s">
        <v>201</v>
      </c>
      <c r="B85" s="65" t="s">
        <v>202</v>
      </c>
      <c r="C85" s="41" t="s">
        <v>34</v>
      </c>
      <c r="D85" s="57">
        <v>1156.02</v>
      </c>
      <c r="E85" s="58"/>
      <c r="F85" s="59"/>
      <c r="G85" s="58">
        <f t="shared" si="38"/>
        <v>0</v>
      </c>
      <c r="H85" s="60">
        <f t="shared" si="39"/>
        <v>1156.02</v>
      </c>
      <c r="I85" s="77">
        <v>12.83</v>
      </c>
      <c r="J85" s="93">
        <f t="shared" si="40"/>
        <v>14831.74</v>
      </c>
      <c r="K85" s="61">
        <f t="shared" si="41"/>
        <v>0</v>
      </c>
      <c r="L85" s="62">
        <f t="shared" si="42"/>
        <v>0</v>
      </c>
      <c r="M85" s="61">
        <f t="shared" si="43"/>
        <v>0</v>
      </c>
      <c r="N85" s="61">
        <f t="shared" si="44"/>
        <v>14831.74</v>
      </c>
      <c r="O85" s="63" t="str">
        <f t="shared" si="46"/>
        <v xml:space="preserve"> </v>
      </c>
      <c r="P85" s="63">
        <f t="shared" si="45"/>
        <v>100</v>
      </c>
    </row>
    <row r="86" spans="1:21" ht="39.6" x14ac:dyDescent="0.25">
      <c r="A86" s="65" t="s">
        <v>203</v>
      </c>
      <c r="B86" s="65" t="s">
        <v>204</v>
      </c>
      <c r="C86" s="41" t="s">
        <v>34</v>
      </c>
      <c r="D86" s="57">
        <v>34.840000000000003</v>
      </c>
      <c r="E86" s="58"/>
      <c r="F86" s="59"/>
      <c r="G86" s="58">
        <f t="shared" si="38"/>
        <v>0</v>
      </c>
      <c r="H86" s="60">
        <f t="shared" si="39"/>
        <v>34.840000000000003</v>
      </c>
      <c r="I86" s="77">
        <v>503.5</v>
      </c>
      <c r="J86" s="93">
        <f t="shared" si="40"/>
        <v>17541.939999999999</v>
      </c>
      <c r="K86" s="61">
        <f t="shared" si="41"/>
        <v>0</v>
      </c>
      <c r="L86" s="62">
        <f t="shared" si="42"/>
        <v>0</v>
      </c>
      <c r="M86" s="61">
        <f t="shared" si="43"/>
        <v>0</v>
      </c>
      <c r="N86" s="61">
        <f t="shared" si="44"/>
        <v>17541.939999999999</v>
      </c>
      <c r="O86" s="63" t="str">
        <f t="shared" si="46"/>
        <v xml:space="preserve"> </v>
      </c>
      <c r="P86" s="63">
        <f t="shared" si="45"/>
        <v>100</v>
      </c>
    </row>
    <row r="87" spans="1:21" ht="24.6" customHeight="1" x14ac:dyDescent="0.25">
      <c r="A87" s="65" t="s">
        <v>205</v>
      </c>
      <c r="B87" s="65" t="s">
        <v>40</v>
      </c>
      <c r="C87" s="41" t="s">
        <v>34</v>
      </c>
      <c r="D87" s="57">
        <v>352</v>
      </c>
      <c r="E87" s="58"/>
      <c r="F87" s="59"/>
      <c r="G87" s="58">
        <f t="shared" si="38"/>
        <v>0</v>
      </c>
      <c r="H87" s="60">
        <f t="shared" si="39"/>
        <v>352</v>
      </c>
      <c r="I87" s="77">
        <v>1.18</v>
      </c>
      <c r="J87" s="93">
        <f t="shared" si="40"/>
        <v>415.36</v>
      </c>
      <c r="K87" s="61">
        <f t="shared" si="41"/>
        <v>0</v>
      </c>
      <c r="L87" s="62">
        <f t="shared" si="42"/>
        <v>0</v>
      </c>
      <c r="M87" s="61">
        <f t="shared" si="43"/>
        <v>0</v>
      </c>
      <c r="N87" s="61">
        <f t="shared" si="44"/>
        <v>415.36</v>
      </c>
      <c r="O87" s="63" t="str">
        <f t="shared" si="46"/>
        <v xml:space="preserve"> </v>
      </c>
      <c r="P87" s="63">
        <f t="shared" si="45"/>
        <v>100</v>
      </c>
    </row>
    <row r="88" spans="1:21" ht="26.4" customHeight="1" x14ac:dyDescent="0.25">
      <c r="A88" s="65" t="s">
        <v>206</v>
      </c>
      <c r="B88" s="65" t="s">
        <v>170</v>
      </c>
      <c r="C88" s="41" t="s">
        <v>171</v>
      </c>
      <c r="D88" s="57">
        <v>528</v>
      </c>
      <c r="E88" s="58"/>
      <c r="F88" s="59"/>
      <c r="G88" s="58">
        <f t="shared" si="38"/>
        <v>0</v>
      </c>
      <c r="H88" s="60">
        <f t="shared" si="39"/>
        <v>528</v>
      </c>
      <c r="I88" s="77">
        <v>36.1</v>
      </c>
      <c r="J88" s="93">
        <f t="shared" si="40"/>
        <v>19060.8</v>
      </c>
      <c r="K88" s="61">
        <f t="shared" si="41"/>
        <v>0</v>
      </c>
      <c r="L88" s="62">
        <f t="shared" si="42"/>
        <v>0</v>
      </c>
      <c r="M88" s="61">
        <f t="shared" si="43"/>
        <v>0</v>
      </c>
      <c r="N88" s="61">
        <f t="shared" si="44"/>
        <v>19060.8</v>
      </c>
      <c r="O88" s="63" t="str">
        <f t="shared" si="46"/>
        <v xml:space="preserve"> </v>
      </c>
      <c r="P88" s="63">
        <f t="shared" si="45"/>
        <v>100</v>
      </c>
    </row>
    <row r="89" spans="1:21" ht="39.6" x14ac:dyDescent="0.25">
      <c r="A89" s="65" t="s">
        <v>207</v>
      </c>
      <c r="B89" s="65" t="s">
        <v>158</v>
      </c>
      <c r="C89" s="41" t="s">
        <v>159</v>
      </c>
      <c r="D89" s="57">
        <v>9292.7800000000007</v>
      </c>
      <c r="E89" s="58"/>
      <c r="F89" s="59"/>
      <c r="G89" s="58">
        <f t="shared" si="38"/>
        <v>0</v>
      </c>
      <c r="H89" s="60">
        <f t="shared" si="39"/>
        <v>9292.7800000000007</v>
      </c>
      <c r="I89" s="77">
        <v>0.71</v>
      </c>
      <c r="J89" s="93">
        <f t="shared" si="40"/>
        <v>6597.87</v>
      </c>
      <c r="K89" s="61">
        <f t="shared" si="41"/>
        <v>0</v>
      </c>
      <c r="L89" s="62">
        <f t="shared" si="42"/>
        <v>0</v>
      </c>
      <c r="M89" s="61">
        <f t="shared" si="43"/>
        <v>0</v>
      </c>
      <c r="N89" s="61">
        <f t="shared" si="44"/>
        <v>6597.87</v>
      </c>
      <c r="O89" s="63" t="str">
        <f t="shared" si="46"/>
        <v xml:space="preserve"> </v>
      </c>
      <c r="P89" s="63">
        <f t="shared" si="45"/>
        <v>100</v>
      </c>
    </row>
    <row r="90" spans="1:21" ht="52.8" x14ac:dyDescent="0.25">
      <c r="A90" s="65" t="s">
        <v>208</v>
      </c>
      <c r="B90" s="65" t="s">
        <v>209</v>
      </c>
      <c r="C90" s="41" t="s">
        <v>11</v>
      </c>
      <c r="D90" s="57">
        <v>311.17</v>
      </c>
      <c r="E90" s="58"/>
      <c r="F90" s="59"/>
      <c r="G90" s="58">
        <f t="shared" si="38"/>
        <v>0</v>
      </c>
      <c r="H90" s="60">
        <f t="shared" si="39"/>
        <v>311.17</v>
      </c>
      <c r="I90" s="77">
        <v>106.24</v>
      </c>
      <c r="J90" s="93">
        <f t="shared" si="40"/>
        <v>33058.699999999997</v>
      </c>
      <c r="K90" s="61">
        <f t="shared" si="41"/>
        <v>0</v>
      </c>
      <c r="L90" s="62">
        <f t="shared" si="42"/>
        <v>0</v>
      </c>
      <c r="M90" s="61">
        <f t="shared" si="43"/>
        <v>0</v>
      </c>
      <c r="N90" s="61">
        <f t="shared" si="44"/>
        <v>33058.699999999997</v>
      </c>
      <c r="O90" s="63" t="str">
        <f t="shared" si="46"/>
        <v xml:space="preserve"> </v>
      </c>
      <c r="P90" s="63">
        <f t="shared" si="45"/>
        <v>100</v>
      </c>
    </row>
    <row r="91" spans="1:21" ht="52.8" x14ac:dyDescent="0.25">
      <c r="A91" s="65" t="s">
        <v>210</v>
      </c>
      <c r="B91" s="65" t="s">
        <v>211</v>
      </c>
      <c r="C91" s="41" t="s">
        <v>11</v>
      </c>
      <c r="D91" s="57">
        <v>354.97</v>
      </c>
      <c r="E91" s="58"/>
      <c r="F91" s="59"/>
      <c r="G91" s="58">
        <f t="shared" si="38"/>
        <v>0</v>
      </c>
      <c r="H91" s="60">
        <f t="shared" si="39"/>
        <v>354.97</v>
      </c>
      <c r="I91" s="77">
        <v>366.42</v>
      </c>
      <c r="J91" s="93">
        <f t="shared" si="40"/>
        <v>130068.11</v>
      </c>
      <c r="K91" s="61">
        <f t="shared" si="41"/>
        <v>0</v>
      </c>
      <c r="L91" s="62">
        <f t="shared" si="42"/>
        <v>0</v>
      </c>
      <c r="M91" s="61">
        <f t="shared" si="43"/>
        <v>0</v>
      </c>
      <c r="N91" s="61">
        <f t="shared" si="44"/>
        <v>130068.11</v>
      </c>
      <c r="O91" s="63" t="str">
        <f t="shared" si="46"/>
        <v xml:space="preserve"> </v>
      </c>
      <c r="P91" s="63">
        <f t="shared" si="45"/>
        <v>100</v>
      </c>
    </row>
    <row r="92" spans="1:21" ht="52.8" x14ac:dyDescent="0.25">
      <c r="A92" s="65" t="s">
        <v>212</v>
      </c>
      <c r="B92" s="65" t="s">
        <v>213</v>
      </c>
      <c r="C92" s="41" t="s">
        <v>11</v>
      </c>
      <c r="D92" s="57">
        <v>186.88</v>
      </c>
      <c r="E92" s="58"/>
      <c r="F92" s="59"/>
      <c r="G92" s="58">
        <f t="shared" si="38"/>
        <v>0</v>
      </c>
      <c r="H92" s="60">
        <f t="shared" si="39"/>
        <v>186.88</v>
      </c>
      <c r="I92" s="77">
        <v>592.39</v>
      </c>
      <c r="J92" s="93">
        <f t="shared" si="40"/>
        <v>110705.84</v>
      </c>
      <c r="K92" s="61">
        <f t="shared" si="41"/>
        <v>0</v>
      </c>
      <c r="L92" s="62">
        <f t="shared" si="42"/>
        <v>0</v>
      </c>
      <c r="M92" s="61">
        <f t="shared" si="43"/>
        <v>0</v>
      </c>
      <c r="N92" s="61">
        <f t="shared" si="44"/>
        <v>110705.84</v>
      </c>
      <c r="O92" s="63" t="str">
        <f t="shared" si="46"/>
        <v xml:space="preserve"> </v>
      </c>
      <c r="P92" s="63">
        <f t="shared" si="45"/>
        <v>100</v>
      </c>
    </row>
    <row r="93" spans="1:21" ht="29.4" customHeight="1" x14ac:dyDescent="0.25">
      <c r="A93" s="65" t="s">
        <v>214</v>
      </c>
      <c r="B93" s="65" t="s">
        <v>45</v>
      </c>
      <c r="C93" s="41" t="s">
        <v>11</v>
      </c>
      <c r="D93" s="57">
        <v>530.54</v>
      </c>
      <c r="E93" s="58"/>
      <c r="F93" s="59"/>
      <c r="G93" s="58">
        <f t="shared" si="38"/>
        <v>0</v>
      </c>
      <c r="H93" s="60">
        <f t="shared" si="39"/>
        <v>530.54</v>
      </c>
      <c r="I93" s="77">
        <v>88.06</v>
      </c>
      <c r="J93" s="93">
        <f t="shared" si="40"/>
        <v>46719.35</v>
      </c>
      <c r="K93" s="61">
        <f t="shared" si="41"/>
        <v>0</v>
      </c>
      <c r="L93" s="62">
        <f t="shared" si="42"/>
        <v>0</v>
      </c>
      <c r="M93" s="61">
        <f t="shared" si="43"/>
        <v>0</v>
      </c>
      <c r="N93" s="61">
        <f t="shared" si="44"/>
        <v>46719.35</v>
      </c>
      <c r="O93" s="63" t="str">
        <f t="shared" si="46"/>
        <v xml:space="preserve"> </v>
      </c>
      <c r="P93" s="63">
        <f t="shared" si="45"/>
        <v>100</v>
      </c>
    </row>
    <row r="94" spans="1:21" ht="39.6" x14ac:dyDescent="0.25">
      <c r="A94" s="65" t="s">
        <v>215</v>
      </c>
      <c r="B94" s="65" t="s">
        <v>216</v>
      </c>
      <c r="C94" s="41" t="s">
        <v>32</v>
      </c>
      <c r="D94" s="57">
        <v>6</v>
      </c>
      <c r="E94" s="58"/>
      <c r="F94" s="59"/>
      <c r="G94" s="58">
        <f t="shared" si="38"/>
        <v>0</v>
      </c>
      <c r="H94" s="60">
        <f t="shared" si="39"/>
        <v>6</v>
      </c>
      <c r="I94" s="77">
        <v>14049.19</v>
      </c>
      <c r="J94" s="93">
        <f t="shared" si="40"/>
        <v>84295.14</v>
      </c>
      <c r="K94" s="61">
        <f t="shared" si="41"/>
        <v>0</v>
      </c>
      <c r="L94" s="62">
        <f t="shared" si="42"/>
        <v>0</v>
      </c>
      <c r="M94" s="61">
        <f t="shared" si="43"/>
        <v>0</v>
      </c>
      <c r="N94" s="61">
        <f t="shared" si="44"/>
        <v>84295.14</v>
      </c>
      <c r="O94" s="63" t="str">
        <f t="shared" si="46"/>
        <v xml:space="preserve"> </v>
      </c>
      <c r="P94" s="63">
        <f t="shared" si="45"/>
        <v>100</v>
      </c>
    </row>
    <row r="95" spans="1:21" ht="39.6" x14ac:dyDescent="0.25">
      <c r="A95" s="65" t="s">
        <v>217</v>
      </c>
      <c r="B95" s="65" t="s">
        <v>218</v>
      </c>
      <c r="C95" s="41" t="s">
        <v>32</v>
      </c>
      <c r="D95" s="57">
        <v>17</v>
      </c>
      <c r="E95" s="58"/>
      <c r="F95" s="59"/>
      <c r="G95" s="58">
        <f t="shared" si="38"/>
        <v>0</v>
      </c>
      <c r="H95" s="60">
        <f t="shared" si="39"/>
        <v>17</v>
      </c>
      <c r="I95" s="77">
        <v>7201.46</v>
      </c>
      <c r="J95" s="93">
        <f t="shared" si="40"/>
        <v>122424.82</v>
      </c>
      <c r="K95" s="61">
        <f t="shared" si="41"/>
        <v>0</v>
      </c>
      <c r="L95" s="62">
        <f t="shared" si="42"/>
        <v>0</v>
      </c>
      <c r="M95" s="61">
        <f t="shared" si="43"/>
        <v>0</v>
      </c>
      <c r="N95" s="61">
        <f t="shared" si="44"/>
        <v>122424.82</v>
      </c>
      <c r="O95" s="63" t="str">
        <f t="shared" si="46"/>
        <v xml:space="preserve"> </v>
      </c>
      <c r="P95" s="63">
        <f t="shared" si="45"/>
        <v>100</v>
      </c>
    </row>
    <row r="96" spans="1:21" ht="15" customHeight="1" x14ac:dyDescent="0.25">
      <c r="A96" s="43" t="s">
        <v>219</v>
      </c>
      <c r="B96" s="43" t="s">
        <v>220</v>
      </c>
      <c r="C96" s="44"/>
      <c r="D96" s="79"/>
      <c r="E96" s="80"/>
      <c r="F96" s="81"/>
      <c r="G96" s="80">
        <f t="shared" si="38"/>
        <v>0</v>
      </c>
      <c r="H96" s="82"/>
      <c r="I96" s="86"/>
      <c r="J96" s="88">
        <f>SUM(J97:J105)</f>
        <v>96595.1</v>
      </c>
      <c r="K96" s="88">
        <f t="shared" ref="K96:N96" si="47">SUM(K97:K105)</f>
        <v>0</v>
      </c>
      <c r="L96" s="88">
        <f t="shared" si="47"/>
        <v>0</v>
      </c>
      <c r="M96" s="88">
        <f t="shared" si="47"/>
        <v>0</v>
      </c>
      <c r="N96" s="88">
        <f t="shared" si="47"/>
        <v>96595.1</v>
      </c>
      <c r="O96" s="56" t="str">
        <f t="shared" si="46"/>
        <v xml:space="preserve"> </v>
      </c>
      <c r="P96" s="56">
        <f t="shared" si="45"/>
        <v>100</v>
      </c>
      <c r="Q96" s="87"/>
      <c r="R96" s="87"/>
      <c r="S96" s="87"/>
      <c r="T96" s="87"/>
      <c r="U96" s="87"/>
    </row>
    <row r="97" spans="1:16" ht="19.8" customHeight="1" x14ac:dyDescent="0.25">
      <c r="A97" s="65" t="s">
        <v>221</v>
      </c>
      <c r="B97" s="65" t="s">
        <v>222</v>
      </c>
      <c r="C97" s="41" t="s">
        <v>11</v>
      </c>
      <c r="D97" s="57">
        <v>765.3</v>
      </c>
      <c r="E97" s="58"/>
      <c r="F97" s="59"/>
      <c r="G97" s="58">
        <f t="shared" si="38"/>
        <v>0</v>
      </c>
      <c r="H97" s="60">
        <f t="shared" si="39"/>
        <v>765.3</v>
      </c>
      <c r="I97" s="77">
        <v>9.1</v>
      </c>
      <c r="J97" s="93">
        <f t="shared" si="40"/>
        <v>6964.23</v>
      </c>
      <c r="K97" s="61">
        <f t="shared" si="41"/>
        <v>0</v>
      </c>
      <c r="L97" s="62">
        <f t="shared" si="42"/>
        <v>0</v>
      </c>
      <c r="M97" s="61">
        <f t="shared" si="43"/>
        <v>0</v>
      </c>
      <c r="N97" s="61">
        <f t="shared" si="44"/>
        <v>6964.23</v>
      </c>
      <c r="O97" s="63" t="str">
        <f t="shared" si="46"/>
        <v xml:space="preserve"> </v>
      </c>
      <c r="P97" s="63">
        <f t="shared" si="45"/>
        <v>100</v>
      </c>
    </row>
    <row r="98" spans="1:16" ht="39.6" x14ac:dyDescent="0.25">
      <c r="A98" s="65" t="s">
        <v>223</v>
      </c>
      <c r="B98" s="65" t="s">
        <v>224</v>
      </c>
      <c r="C98" s="41" t="s">
        <v>11</v>
      </c>
      <c r="D98" s="57">
        <v>765.3</v>
      </c>
      <c r="E98" s="58"/>
      <c r="F98" s="59"/>
      <c r="G98" s="58">
        <f t="shared" si="38"/>
        <v>0</v>
      </c>
      <c r="H98" s="60">
        <f t="shared" si="39"/>
        <v>765.3</v>
      </c>
      <c r="I98" s="77">
        <v>70.56</v>
      </c>
      <c r="J98" s="93">
        <f t="shared" si="40"/>
        <v>53999.57</v>
      </c>
      <c r="K98" s="61">
        <f t="shared" si="41"/>
        <v>0</v>
      </c>
      <c r="L98" s="62">
        <f t="shared" si="42"/>
        <v>0</v>
      </c>
      <c r="M98" s="61">
        <f t="shared" si="43"/>
        <v>0</v>
      </c>
      <c r="N98" s="61">
        <f t="shared" si="44"/>
        <v>53999.57</v>
      </c>
      <c r="O98" s="63" t="str">
        <f t="shared" si="46"/>
        <v xml:space="preserve"> </v>
      </c>
      <c r="P98" s="63">
        <f t="shared" si="45"/>
        <v>100</v>
      </c>
    </row>
    <row r="99" spans="1:16" ht="26.4" x14ac:dyDescent="0.25">
      <c r="A99" s="65" t="s">
        <v>225</v>
      </c>
      <c r="B99" s="65" t="s">
        <v>226</v>
      </c>
      <c r="C99" s="41" t="s">
        <v>11</v>
      </c>
      <c r="D99" s="57">
        <v>765.3</v>
      </c>
      <c r="E99" s="58"/>
      <c r="F99" s="59"/>
      <c r="G99" s="58">
        <f t="shared" si="38"/>
        <v>0</v>
      </c>
      <c r="H99" s="60">
        <f t="shared" si="39"/>
        <v>765.3</v>
      </c>
      <c r="I99" s="77">
        <v>14.19</v>
      </c>
      <c r="J99" s="93">
        <f t="shared" si="40"/>
        <v>10859.61</v>
      </c>
      <c r="K99" s="61">
        <f t="shared" si="41"/>
        <v>0</v>
      </c>
      <c r="L99" s="62">
        <f t="shared" si="42"/>
        <v>0</v>
      </c>
      <c r="M99" s="61">
        <f t="shared" si="43"/>
        <v>0</v>
      </c>
      <c r="N99" s="61">
        <f t="shared" si="44"/>
        <v>10859.61</v>
      </c>
      <c r="O99" s="63" t="str">
        <f t="shared" si="46"/>
        <v xml:space="preserve"> </v>
      </c>
      <c r="P99" s="63">
        <f t="shared" si="45"/>
        <v>100</v>
      </c>
    </row>
    <row r="100" spans="1:16" ht="26.4" x14ac:dyDescent="0.25">
      <c r="A100" s="65" t="s">
        <v>227</v>
      </c>
      <c r="B100" s="65" t="s">
        <v>228</v>
      </c>
      <c r="C100" s="41" t="s">
        <v>32</v>
      </c>
      <c r="D100" s="57">
        <v>80</v>
      </c>
      <c r="E100" s="58"/>
      <c r="F100" s="59"/>
      <c r="G100" s="58">
        <f t="shared" si="38"/>
        <v>0</v>
      </c>
      <c r="H100" s="60">
        <f t="shared" si="39"/>
        <v>80</v>
      </c>
      <c r="I100" s="77">
        <v>22.9</v>
      </c>
      <c r="J100" s="93">
        <f t="shared" si="40"/>
        <v>1832</v>
      </c>
      <c r="K100" s="61">
        <f t="shared" si="41"/>
        <v>0</v>
      </c>
      <c r="L100" s="62">
        <f t="shared" si="42"/>
        <v>0</v>
      </c>
      <c r="M100" s="61">
        <f t="shared" si="43"/>
        <v>0</v>
      </c>
      <c r="N100" s="61">
        <f t="shared" si="44"/>
        <v>1832</v>
      </c>
      <c r="O100" s="63" t="str">
        <f t="shared" si="46"/>
        <v xml:space="preserve"> </v>
      </c>
      <c r="P100" s="63">
        <f t="shared" si="45"/>
        <v>100</v>
      </c>
    </row>
    <row r="101" spans="1:16" ht="22.2" customHeight="1" x14ac:dyDescent="0.25">
      <c r="A101" s="65" t="s">
        <v>229</v>
      </c>
      <c r="B101" s="65" t="s">
        <v>230</v>
      </c>
      <c r="C101" s="41" t="s">
        <v>32</v>
      </c>
      <c r="D101" s="57">
        <v>6</v>
      </c>
      <c r="E101" s="58"/>
      <c r="F101" s="59"/>
      <c r="G101" s="58">
        <f t="shared" si="38"/>
        <v>0</v>
      </c>
      <c r="H101" s="60">
        <f t="shared" si="39"/>
        <v>6</v>
      </c>
      <c r="I101" s="77">
        <v>28.47</v>
      </c>
      <c r="J101" s="93">
        <f t="shared" si="40"/>
        <v>170.82</v>
      </c>
      <c r="K101" s="61">
        <f t="shared" si="41"/>
        <v>0</v>
      </c>
      <c r="L101" s="62">
        <f t="shared" si="42"/>
        <v>0</v>
      </c>
      <c r="M101" s="61">
        <f t="shared" si="43"/>
        <v>0</v>
      </c>
      <c r="N101" s="61">
        <f t="shared" si="44"/>
        <v>170.82</v>
      </c>
      <c r="O101" s="63" t="str">
        <f t="shared" si="46"/>
        <v xml:space="preserve"> </v>
      </c>
      <c r="P101" s="63">
        <f t="shared" si="45"/>
        <v>100</v>
      </c>
    </row>
    <row r="102" spans="1:16" ht="37.200000000000003" customHeight="1" x14ac:dyDescent="0.25">
      <c r="A102" s="65" t="s">
        <v>231</v>
      </c>
      <c r="B102" s="65" t="s">
        <v>232</v>
      </c>
      <c r="C102" s="41" t="s">
        <v>32</v>
      </c>
      <c r="D102" s="57">
        <v>5</v>
      </c>
      <c r="E102" s="58"/>
      <c r="F102" s="59"/>
      <c r="G102" s="58">
        <f t="shared" si="38"/>
        <v>0</v>
      </c>
      <c r="H102" s="60">
        <f t="shared" si="39"/>
        <v>5</v>
      </c>
      <c r="I102" s="77">
        <v>218.25</v>
      </c>
      <c r="J102" s="93">
        <f t="shared" si="40"/>
        <v>1091.25</v>
      </c>
      <c r="K102" s="61">
        <f t="shared" si="41"/>
        <v>0</v>
      </c>
      <c r="L102" s="62">
        <f t="shared" si="42"/>
        <v>0</v>
      </c>
      <c r="M102" s="61">
        <f t="shared" si="43"/>
        <v>0</v>
      </c>
      <c r="N102" s="61">
        <f t="shared" si="44"/>
        <v>1091.25</v>
      </c>
      <c r="O102" s="63" t="str">
        <f t="shared" si="46"/>
        <v xml:space="preserve"> </v>
      </c>
      <c r="P102" s="63">
        <f t="shared" si="45"/>
        <v>100</v>
      </c>
    </row>
    <row r="103" spans="1:16" ht="24.6" customHeight="1" x14ac:dyDescent="0.25">
      <c r="A103" s="65" t="s">
        <v>233</v>
      </c>
      <c r="B103" s="65" t="s">
        <v>234</v>
      </c>
      <c r="C103" s="41" t="s">
        <v>32</v>
      </c>
      <c r="D103" s="57">
        <v>2</v>
      </c>
      <c r="E103" s="58"/>
      <c r="F103" s="59"/>
      <c r="G103" s="58">
        <f t="shared" si="38"/>
        <v>0</v>
      </c>
      <c r="H103" s="60">
        <f t="shared" si="39"/>
        <v>2</v>
      </c>
      <c r="I103" s="77">
        <v>82.93</v>
      </c>
      <c r="J103" s="93">
        <f t="shared" si="40"/>
        <v>165.86</v>
      </c>
      <c r="K103" s="61">
        <f t="shared" si="41"/>
        <v>0</v>
      </c>
      <c r="L103" s="62">
        <f t="shared" si="42"/>
        <v>0</v>
      </c>
      <c r="M103" s="61">
        <f t="shared" si="43"/>
        <v>0</v>
      </c>
      <c r="N103" s="61">
        <f t="shared" si="44"/>
        <v>165.86</v>
      </c>
      <c r="O103" s="63" t="str">
        <f t="shared" si="46"/>
        <v xml:space="preserve"> </v>
      </c>
      <c r="P103" s="63">
        <f t="shared" si="45"/>
        <v>100</v>
      </c>
    </row>
    <row r="104" spans="1:16" ht="26.4" x14ac:dyDescent="0.25">
      <c r="A104" s="65" t="s">
        <v>235</v>
      </c>
      <c r="B104" s="65" t="s">
        <v>236</v>
      </c>
      <c r="C104" s="41" t="s">
        <v>32</v>
      </c>
      <c r="D104" s="57">
        <v>1</v>
      </c>
      <c r="E104" s="58"/>
      <c r="F104" s="59"/>
      <c r="G104" s="58">
        <f t="shared" si="38"/>
        <v>0</v>
      </c>
      <c r="H104" s="60">
        <f t="shared" si="39"/>
        <v>1</v>
      </c>
      <c r="I104" s="77">
        <v>280.56</v>
      </c>
      <c r="J104" s="93">
        <f t="shared" si="40"/>
        <v>280.56</v>
      </c>
      <c r="K104" s="61">
        <f t="shared" si="41"/>
        <v>0</v>
      </c>
      <c r="L104" s="62">
        <f t="shared" si="42"/>
        <v>0</v>
      </c>
      <c r="M104" s="61">
        <f t="shared" si="43"/>
        <v>0</v>
      </c>
      <c r="N104" s="61">
        <f t="shared" si="44"/>
        <v>280.56</v>
      </c>
      <c r="O104" s="63" t="str">
        <f t="shared" si="46"/>
        <v xml:space="preserve"> </v>
      </c>
      <c r="P104" s="63">
        <f t="shared" si="45"/>
        <v>100</v>
      </c>
    </row>
    <row r="105" spans="1:16" ht="18.600000000000001" customHeight="1" x14ac:dyDescent="0.25">
      <c r="A105" s="65" t="s">
        <v>237</v>
      </c>
      <c r="B105" s="65" t="s">
        <v>238</v>
      </c>
      <c r="C105" s="41" t="s">
        <v>32</v>
      </c>
      <c r="D105" s="57">
        <v>80</v>
      </c>
      <c r="E105" s="58"/>
      <c r="F105" s="59"/>
      <c r="G105" s="58">
        <f t="shared" si="38"/>
        <v>0</v>
      </c>
      <c r="H105" s="60">
        <f t="shared" si="39"/>
        <v>80</v>
      </c>
      <c r="I105" s="77">
        <v>265.39</v>
      </c>
      <c r="J105" s="93">
        <f t="shared" si="40"/>
        <v>21231.200000000001</v>
      </c>
      <c r="K105" s="61">
        <f t="shared" si="41"/>
        <v>0</v>
      </c>
      <c r="L105" s="62">
        <f t="shared" si="42"/>
        <v>0</v>
      </c>
      <c r="M105" s="61">
        <f t="shared" si="43"/>
        <v>0</v>
      </c>
      <c r="N105" s="61">
        <f t="shared" si="44"/>
        <v>21231.200000000001</v>
      </c>
      <c r="O105" s="63" t="str">
        <f t="shared" si="46"/>
        <v xml:space="preserve"> </v>
      </c>
      <c r="P105" s="63">
        <f t="shared" si="45"/>
        <v>100</v>
      </c>
    </row>
    <row r="106" spans="1:16" ht="15" customHeight="1" x14ac:dyDescent="0.25">
      <c r="A106" s="43" t="s">
        <v>239</v>
      </c>
      <c r="B106" s="43" t="s">
        <v>240</v>
      </c>
      <c r="C106" s="44"/>
      <c r="D106" s="79"/>
      <c r="E106" s="80"/>
      <c r="F106" s="81"/>
      <c r="G106" s="80"/>
      <c r="H106" s="82"/>
      <c r="I106" s="86"/>
      <c r="J106" s="88">
        <f>J107+J109+J114+J119+J128+J134</f>
        <v>763285.03</v>
      </c>
      <c r="K106" s="88">
        <f t="shared" ref="K106:N106" si="48">K107+K109+K114+K119+K129+K134</f>
        <v>0</v>
      </c>
      <c r="L106" s="88">
        <f t="shared" si="48"/>
        <v>0</v>
      </c>
      <c r="M106" s="88">
        <f t="shared" si="48"/>
        <v>0</v>
      </c>
      <c r="N106" s="88">
        <f t="shared" si="48"/>
        <v>753425.97000000009</v>
      </c>
      <c r="O106" s="56" t="str">
        <f t="shared" si="46"/>
        <v xml:space="preserve"> </v>
      </c>
      <c r="P106" s="56">
        <f t="shared" si="45"/>
        <v>98.708338351664011</v>
      </c>
    </row>
    <row r="107" spans="1:16" ht="15" customHeight="1" x14ac:dyDescent="0.25">
      <c r="A107" s="42" t="s">
        <v>241</v>
      </c>
      <c r="B107" s="42" t="s">
        <v>242</v>
      </c>
      <c r="C107" s="41"/>
      <c r="D107" s="57"/>
      <c r="E107" s="58"/>
      <c r="F107" s="58"/>
      <c r="G107" s="58"/>
      <c r="H107" s="60"/>
      <c r="I107" s="77"/>
      <c r="J107" s="94">
        <f>J108</f>
        <v>6352.51</v>
      </c>
      <c r="K107" s="94">
        <f t="shared" ref="K107:N107" si="49">K108</f>
        <v>0</v>
      </c>
      <c r="L107" s="94">
        <f t="shared" si="49"/>
        <v>0</v>
      </c>
      <c r="M107" s="94">
        <f t="shared" si="49"/>
        <v>0</v>
      </c>
      <c r="N107" s="94">
        <f t="shared" si="49"/>
        <v>6352.51</v>
      </c>
      <c r="O107" s="63" t="str">
        <f t="shared" si="46"/>
        <v xml:space="preserve"> </v>
      </c>
      <c r="P107" s="63">
        <f t="shared" si="45"/>
        <v>100</v>
      </c>
    </row>
    <row r="108" spans="1:16" ht="15" customHeight="1" x14ac:dyDescent="0.25">
      <c r="A108" s="65" t="s">
        <v>243</v>
      </c>
      <c r="B108" s="65" t="s">
        <v>244</v>
      </c>
      <c r="C108" s="41" t="s">
        <v>33</v>
      </c>
      <c r="D108" s="57">
        <v>4537.51</v>
      </c>
      <c r="E108" s="58"/>
      <c r="F108" s="59"/>
      <c r="G108" s="58"/>
      <c r="H108" s="60">
        <f t="shared" si="39"/>
        <v>4537.51</v>
      </c>
      <c r="I108" s="77">
        <v>1.4</v>
      </c>
      <c r="J108" s="93">
        <f t="shared" si="40"/>
        <v>6352.51</v>
      </c>
      <c r="K108" s="93">
        <f t="shared" ref="K108" si="50">ROUND(E108*J108,2)</f>
        <v>0</v>
      </c>
      <c r="L108" s="96">
        <f t="shared" ref="L108" si="51">ROUND(F108*K108,2)</f>
        <v>0</v>
      </c>
      <c r="M108" s="93">
        <f t="shared" ref="M108" si="52">ROUND(G108*L108,2)</f>
        <v>0</v>
      </c>
      <c r="N108" s="61">
        <f t="shared" si="44"/>
        <v>6352.51</v>
      </c>
      <c r="O108" s="63" t="str">
        <f t="shared" si="46"/>
        <v xml:space="preserve"> </v>
      </c>
      <c r="P108" s="63">
        <f t="shared" si="45"/>
        <v>100</v>
      </c>
    </row>
    <row r="109" spans="1:16" ht="15" customHeight="1" x14ac:dyDescent="0.25">
      <c r="A109" s="42" t="s">
        <v>245</v>
      </c>
      <c r="B109" s="42" t="s">
        <v>246</v>
      </c>
      <c r="C109" s="41"/>
      <c r="D109" s="57"/>
      <c r="E109" s="58"/>
      <c r="F109" s="60"/>
      <c r="G109" s="60"/>
      <c r="H109" s="60"/>
      <c r="I109" s="77"/>
      <c r="J109" s="94">
        <f>J111+J113+J112</f>
        <v>27684.839999999997</v>
      </c>
      <c r="K109" s="94">
        <f t="shared" ref="K109:N109" si="53">K111+K113+K112</f>
        <v>0</v>
      </c>
      <c r="L109" s="94">
        <f t="shared" si="53"/>
        <v>0</v>
      </c>
      <c r="M109" s="94">
        <f t="shared" si="53"/>
        <v>0</v>
      </c>
      <c r="N109" s="94">
        <f t="shared" si="53"/>
        <v>27684.839999999997</v>
      </c>
      <c r="O109" s="63" t="str">
        <f t="shared" si="46"/>
        <v xml:space="preserve"> </v>
      </c>
      <c r="P109" s="63">
        <f t="shared" si="45"/>
        <v>100</v>
      </c>
    </row>
    <row r="110" spans="1:16" ht="15" customHeight="1" x14ac:dyDescent="0.25">
      <c r="A110" s="42" t="s">
        <v>247</v>
      </c>
      <c r="B110" s="42" t="s">
        <v>248</v>
      </c>
      <c r="C110" s="41"/>
      <c r="D110" s="57"/>
      <c r="E110" s="58"/>
      <c r="F110" s="60"/>
      <c r="G110" s="60"/>
      <c r="H110" s="60"/>
      <c r="I110" s="77"/>
      <c r="J110" s="94"/>
      <c r="K110" s="94"/>
      <c r="L110" s="94"/>
      <c r="M110" s="94"/>
      <c r="N110" s="94"/>
      <c r="O110" s="63" t="e">
        <f t="shared" si="46"/>
        <v>#DIV/0!</v>
      </c>
      <c r="P110" s="63" t="e">
        <f t="shared" si="45"/>
        <v>#DIV/0!</v>
      </c>
    </row>
    <row r="111" spans="1:16" ht="52.8" x14ac:dyDescent="0.25">
      <c r="A111" s="65" t="s">
        <v>249</v>
      </c>
      <c r="B111" s="65" t="s">
        <v>250</v>
      </c>
      <c r="C111" s="41" t="s">
        <v>34</v>
      </c>
      <c r="D111" s="57">
        <v>680.59</v>
      </c>
      <c r="E111" s="58"/>
      <c r="F111" s="59"/>
      <c r="G111" s="58">
        <f t="shared" si="38"/>
        <v>0</v>
      </c>
      <c r="H111" s="60">
        <f t="shared" si="39"/>
        <v>680.59</v>
      </c>
      <c r="I111" s="77">
        <v>18.93</v>
      </c>
      <c r="J111" s="93">
        <f t="shared" si="40"/>
        <v>12883.57</v>
      </c>
      <c r="K111" s="61">
        <f t="shared" si="41"/>
        <v>0</v>
      </c>
      <c r="L111" s="62">
        <f t="shared" si="42"/>
        <v>0</v>
      </c>
      <c r="M111" s="61">
        <f t="shared" si="43"/>
        <v>0</v>
      </c>
      <c r="N111" s="61">
        <f t="shared" si="44"/>
        <v>12883.57</v>
      </c>
      <c r="O111" s="63" t="str">
        <f t="shared" si="46"/>
        <v xml:space="preserve"> </v>
      </c>
      <c r="P111" s="63">
        <f t="shared" si="45"/>
        <v>100</v>
      </c>
    </row>
    <row r="112" spans="1:16" ht="13.2" x14ac:dyDescent="0.25">
      <c r="A112" s="65" t="s">
        <v>251</v>
      </c>
      <c r="B112" s="65" t="s">
        <v>40</v>
      </c>
      <c r="C112" s="41" t="s">
        <v>34</v>
      </c>
      <c r="D112" s="57">
        <v>884.77</v>
      </c>
      <c r="E112" s="58"/>
      <c r="F112" s="59"/>
      <c r="G112" s="58">
        <f t="shared" si="38"/>
        <v>0</v>
      </c>
      <c r="H112" s="60">
        <f t="shared" si="39"/>
        <v>884.77</v>
      </c>
      <c r="I112" s="77">
        <v>1.18</v>
      </c>
      <c r="J112" s="93">
        <f t="shared" si="40"/>
        <v>1044.03</v>
      </c>
      <c r="K112" s="61">
        <f t="shared" si="41"/>
        <v>0</v>
      </c>
      <c r="L112" s="62">
        <f t="shared" si="42"/>
        <v>0</v>
      </c>
      <c r="M112" s="61">
        <f t="shared" si="43"/>
        <v>0</v>
      </c>
      <c r="N112" s="61">
        <f t="shared" si="44"/>
        <v>1044.03</v>
      </c>
      <c r="O112" s="63" t="str">
        <f t="shared" si="46"/>
        <v xml:space="preserve"> </v>
      </c>
      <c r="P112" s="63">
        <f t="shared" si="45"/>
        <v>100</v>
      </c>
    </row>
    <row r="113" spans="1:16" ht="26.4" x14ac:dyDescent="0.25">
      <c r="A113" s="65" t="s">
        <v>252</v>
      </c>
      <c r="B113" s="65" t="s">
        <v>253</v>
      </c>
      <c r="C113" s="41" t="s">
        <v>159</v>
      </c>
      <c r="D113" s="57">
        <v>19376.400000000001</v>
      </c>
      <c r="E113" s="58"/>
      <c r="F113" s="59"/>
      <c r="G113" s="58">
        <f t="shared" si="38"/>
        <v>0</v>
      </c>
      <c r="H113" s="60">
        <f t="shared" si="39"/>
        <v>19376.400000000001</v>
      </c>
      <c r="I113" s="77">
        <v>0.71</v>
      </c>
      <c r="J113" s="93">
        <f t="shared" si="40"/>
        <v>13757.24</v>
      </c>
      <c r="K113" s="61">
        <f t="shared" si="41"/>
        <v>0</v>
      </c>
      <c r="L113" s="62">
        <f t="shared" si="42"/>
        <v>0</v>
      </c>
      <c r="M113" s="61">
        <f t="shared" si="43"/>
        <v>0</v>
      </c>
      <c r="N113" s="61">
        <f t="shared" si="44"/>
        <v>13757.24</v>
      </c>
      <c r="O113" s="63" t="str">
        <f t="shared" si="46"/>
        <v xml:space="preserve"> </v>
      </c>
      <c r="P113" s="63">
        <f t="shared" si="45"/>
        <v>100</v>
      </c>
    </row>
    <row r="114" spans="1:16" ht="13.2" x14ac:dyDescent="0.25">
      <c r="A114" s="42" t="s">
        <v>254</v>
      </c>
      <c r="B114" s="42" t="s">
        <v>255</v>
      </c>
      <c r="C114" s="41"/>
      <c r="D114" s="57"/>
      <c r="E114" s="58"/>
      <c r="F114" s="58"/>
      <c r="G114" s="58"/>
      <c r="H114" s="60"/>
      <c r="I114" s="77"/>
      <c r="J114" s="94">
        <f>J116+J117+J118</f>
        <v>172188.28</v>
      </c>
      <c r="K114" s="94">
        <f t="shared" ref="K114:N114" si="54">K116+K117+K118</f>
        <v>0</v>
      </c>
      <c r="L114" s="94">
        <f t="shared" si="54"/>
        <v>0</v>
      </c>
      <c r="M114" s="94">
        <f t="shared" si="54"/>
        <v>0</v>
      </c>
      <c r="N114" s="94">
        <f t="shared" si="54"/>
        <v>172188.28</v>
      </c>
      <c r="O114" s="63" t="str">
        <f t="shared" ref="O114" si="55">IF((M114/J114)=0," ",(M114/J114)*100)</f>
        <v xml:space="preserve"> </v>
      </c>
      <c r="P114" s="63">
        <f t="shared" ref="P114" si="56">IF((N114/J114)=0," ",(N114/J114)*100)</f>
        <v>100</v>
      </c>
    </row>
    <row r="115" spans="1:16" ht="13.2" x14ac:dyDescent="0.25">
      <c r="A115" s="42" t="s">
        <v>256</v>
      </c>
      <c r="B115" s="42" t="s">
        <v>257</v>
      </c>
      <c r="C115" s="41"/>
      <c r="D115" s="57"/>
      <c r="E115" s="58"/>
      <c r="F115" s="58"/>
      <c r="G115" s="58"/>
      <c r="H115" s="60"/>
      <c r="I115" s="77"/>
      <c r="J115" s="97"/>
      <c r="K115" s="90"/>
      <c r="L115" s="92"/>
      <c r="M115" s="90"/>
      <c r="N115" s="90"/>
      <c r="O115" s="63"/>
      <c r="P115" s="63"/>
    </row>
    <row r="116" spans="1:16" ht="52.8" x14ac:dyDescent="0.25">
      <c r="A116" s="65" t="s">
        <v>258</v>
      </c>
      <c r="B116" s="65" t="s">
        <v>259</v>
      </c>
      <c r="C116" s="41" t="s">
        <v>34</v>
      </c>
      <c r="D116" s="57">
        <v>712.88</v>
      </c>
      <c r="E116" s="58"/>
      <c r="F116" s="59"/>
      <c r="G116" s="58">
        <f t="shared" si="38"/>
        <v>0</v>
      </c>
      <c r="H116" s="60">
        <f t="shared" si="39"/>
        <v>712.88</v>
      </c>
      <c r="I116" s="77">
        <v>160.94999999999999</v>
      </c>
      <c r="J116" s="93">
        <f t="shared" si="40"/>
        <v>114738.04</v>
      </c>
      <c r="K116" s="61">
        <f t="shared" si="41"/>
        <v>0</v>
      </c>
      <c r="L116" s="62">
        <f t="shared" si="42"/>
        <v>0</v>
      </c>
      <c r="M116" s="61">
        <f t="shared" si="43"/>
        <v>0</v>
      </c>
      <c r="N116" s="61">
        <f t="shared" si="44"/>
        <v>114738.04</v>
      </c>
      <c r="O116" s="63" t="str">
        <f t="shared" si="46"/>
        <v xml:space="preserve"> </v>
      </c>
      <c r="P116" s="63">
        <f t="shared" si="45"/>
        <v>100</v>
      </c>
    </row>
    <row r="117" spans="1:16" ht="20.399999999999999" customHeight="1" x14ac:dyDescent="0.25">
      <c r="A117" s="65" t="s">
        <v>260</v>
      </c>
      <c r="B117" s="65" t="s">
        <v>40</v>
      </c>
      <c r="C117" s="41" t="s">
        <v>34</v>
      </c>
      <c r="D117" s="57">
        <v>926.74</v>
      </c>
      <c r="E117" s="58"/>
      <c r="F117" s="59"/>
      <c r="G117" s="58">
        <f t="shared" si="38"/>
        <v>0</v>
      </c>
      <c r="H117" s="60">
        <f t="shared" si="39"/>
        <v>926.74</v>
      </c>
      <c r="I117" s="77">
        <v>1.18</v>
      </c>
      <c r="J117" s="93">
        <f t="shared" si="40"/>
        <v>1093.55</v>
      </c>
      <c r="K117" s="61">
        <f t="shared" si="41"/>
        <v>0</v>
      </c>
      <c r="L117" s="62">
        <f t="shared" si="42"/>
        <v>0</v>
      </c>
      <c r="M117" s="61">
        <f t="shared" si="43"/>
        <v>0</v>
      </c>
      <c r="N117" s="61">
        <f t="shared" si="44"/>
        <v>1093.55</v>
      </c>
      <c r="O117" s="63" t="str">
        <f t="shared" si="46"/>
        <v xml:space="preserve"> </v>
      </c>
      <c r="P117" s="63">
        <f t="shared" si="45"/>
        <v>100</v>
      </c>
    </row>
    <row r="118" spans="1:16" ht="39.6" x14ac:dyDescent="0.25">
      <c r="A118" s="65" t="s">
        <v>261</v>
      </c>
      <c r="B118" s="65" t="s">
        <v>158</v>
      </c>
      <c r="C118" s="41" t="s">
        <v>159</v>
      </c>
      <c r="D118" s="57">
        <v>79375.62</v>
      </c>
      <c r="E118" s="58"/>
      <c r="F118" s="59"/>
      <c r="G118" s="58">
        <f t="shared" si="38"/>
        <v>0</v>
      </c>
      <c r="H118" s="60">
        <f t="shared" si="39"/>
        <v>79375.62</v>
      </c>
      <c r="I118" s="77">
        <v>0.71</v>
      </c>
      <c r="J118" s="93">
        <f t="shared" si="40"/>
        <v>56356.69</v>
      </c>
      <c r="K118" s="61">
        <f t="shared" si="41"/>
        <v>0</v>
      </c>
      <c r="L118" s="62">
        <f t="shared" si="42"/>
        <v>0</v>
      </c>
      <c r="M118" s="61">
        <f t="shared" si="43"/>
        <v>0</v>
      </c>
      <c r="N118" s="61">
        <f t="shared" si="44"/>
        <v>56356.69</v>
      </c>
      <c r="O118" s="63" t="str">
        <f t="shared" si="46"/>
        <v xml:space="preserve"> </v>
      </c>
      <c r="P118" s="63">
        <f t="shared" si="45"/>
        <v>100</v>
      </c>
    </row>
    <row r="119" spans="1:16" ht="13.2" x14ac:dyDescent="0.25">
      <c r="A119" s="42" t="s">
        <v>262</v>
      </c>
      <c r="B119" s="42" t="s">
        <v>263</v>
      </c>
      <c r="C119" s="41"/>
      <c r="D119" s="57"/>
      <c r="E119" s="58"/>
      <c r="F119" s="58"/>
      <c r="G119" s="58"/>
      <c r="H119" s="60"/>
      <c r="I119" s="77"/>
      <c r="J119" s="94">
        <f>J120+J122+J124</f>
        <v>487688.9</v>
      </c>
      <c r="K119" s="94">
        <f t="shared" ref="K119:N119" si="57">K120+K122+K124</f>
        <v>0</v>
      </c>
      <c r="L119" s="94">
        <f t="shared" si="57"/>
        <v>0</v>
      </c>
      <c r="M119" s="94">
        <f t="shared" si="57"/>
        <v>0</v>
      </c>
      <c r="N119" s="94">
        <f t="shared" si="57"/>
        <v>487688.9</v>
      </c>
      <c r="O119" s="63" t="str">
        <f t="shared" si="46"/>
        <v xml:space="preserve"> </v>
      </c>
      <c r="P119" s="63">
        <f t="shared" si="45"/>
        <v>100</v>
      </c>
    </row>
    <row r="120" spans="1:16" ht="13.2" x14ac:dyDescent="0.25">
      <c r="A120" s="42" t="s">
        <v>264</v>
      </c>
      <c r="B120" s="42" t="s">
        <v>265</v>
      </c>
      <c r="C120" s="41"/>
      <c r="D120" s="57"/>
      <c r="E120" s="58"/>
      <c r="F120" s="58"/>
      <c r="G120" s="58"/>
      <c r="H120" s="60"/>
      <c r="I120" s="77"/>
      <c r="J120" s="94">
        <f>J121</f>
        <v>60122.01</v>
      </c>
      <c r="K120" s="89">
        <f t="shared" si="41"/>
        <v>0</v>
      </c>
      <c r="L120" s="62">
        <f t="shared" si="42"/>
        <v>0</v>
      </c>
      <c r="M120" s="89">
        <f t="shared" si="43"/>
        <v>0</v>
      </c>
      <c r="N120" s="89">
        <f t="shared" si="44"/>
        <v>60122.01</v>
      </c>
      <c r="O120" s="63" t="str">
        <f t="shared" si="46"/>
        <v xml:space="preserve"> </v>
      </c>
      <c r="P120" s="63">
        <f t="shared" si="45"/>
        <v>100</v>
      </c>
    </row>
    <row r="121" spans="1:16" ht="13.2" x14ac:dyDescent="0.25">
      <c r="A121" s="65" t="s">
        <v>266</v>
      </c>
      <c r="B121" s="65" t="s">
        <v>267</v>
      </c>
      <c r="C121" s="41" t="s">
        <v>33</v>
      </c>
      <c r="D121" s="57">
        <v>4537.51</v>
      </c>
      <c r="E121" s="58"/>
      <c r="F121" s="59"/>
      <c r="G121" s="58">
        <f t="shared" si="38"/>
        <v>0</v>
      </c>
      <c r="H121" s="60">
        <f t="shared" si="39"/>
        <v>4537.51</v>
      </c>
      <c r="I121" s="77">
        <v>13.25</v>
      </c>
      <c r="J121" s="93">
        <f t="shared" si="40"/>
        <v>60122.01</v>
      </c>
      <c r="K121" s="61">
        <f t="shared" si="41"/>
        <v>0</v>
      </c>
      <c r="L121" s="62">
        <f t="shared" si="42"/>
        <v>0</v>
      </c>
      <c r="M121" s="61">
        <f t="shared" si="43"/>
        <v>0</v>
      </c>
      <c r="N121" s="61">
        <f t="shared" si="44"/>
        <v>60122.01</v>
      </c>
      <c r="O121" s="63" t="str">
        <f t="shared" si="46"/>
        <v xml:space="preserve"> </v>
      </c>
      <c r="P121" s="63">
        <f t="shared" si="45"/>
        <v>100</v>
      </c>
    </row>
    <row r="122" spans="1:16" ht="13.2" x14ac:dyDescent="0.25">
      <c r="A122" s="42" t="s">
        <v>268</v>
      </c>
      <c r="B122" s="42" t="s">
        <v>269</v>
      </c>
      <c r="C122" s="41"/>
      <c r="D122" s="57"/>
      <c r="E122" s="58"/>
      <c r="F122" s="58"/>
      <c r="G122" s="58"/>
      <c r="H122" s="60"/>
      <c r="I122" s="77"/>
      <c r="J122" s="94">
        <f>J123</f>
        <v>19148.29</v>
      </c>
      <c r="K122" s="89">
        <f t="shared" si="41"/>
        <v>0</v>
      </c>
      <c r="L122" s="62">
        <f t="shared" si="42"/>
        <v>0</v>
      </c>
      <c r="M122" s="89">
        <f t="shared" si="43"/>
        <v>0</v>
      </c>
      <c r="N122" s="89">
        <f t="shared" si="44"/>
        <v>19148.29</v>
      </c>
      <c r="O122" s="63" t="str">
        <f t="shared" si="46"/>
        <v xml:space="preserve"> </v>
      </c>
      <c r="P122" s="63">
        <f t="shared" si="45"/>
        <v>100</v>
      </c>
    </row>
    <row r="123" spans="1:16" ht="15" customHeight="1" x14ac:dyDescent="0.25">
      <c r="A123" s="65" t="s">
        <v>270</v>
      </c>
      <c r="B123" s="65" t="s">
        <v>271</v>
      </c>
      <c r="C123" s="41" t="s">
        <v>33</v>
      </c>
      <c r="D123" s="57">
        <v>4537.51</v>
      </c>
      <c r="E123" s="58"/>
      <c r="F123" s="59"/>
      <c r="G123" s="58">
        <f t="shared" si="38"/>
        <v>0</v>
      </c>
      <c r="H123" s="60">
        <f t="shared" si="39"/>
        <v>4537.51</v>
      </c>
      <c r="I123" s="77">
        <v>4.22</v>
      </c>
      <c r="J123" s="93">
        <f t="shared" si="40"/>
        <v>19148.29</v>
      </c>
      <c r="K123" s="61">
        <f t="shared" si="41"/>
        <v>0</v>
      </c>
      <c r="L123" s="62">
        <f t="shared" si="42"/>
        <v>0</v>
      </c>
      <c r="M123" s="61">
        <f t="shared" si="43"/>
        <v>0</v>
      </c>
      <c r="N123" s="61">
        <f t="shared" si="44"/>
        <v>19148.29</v>
      </c>
      <c r="O123" s="63" t="str">
        <f t="shared" si="46"/>
        <v xml:space="preserve"> </v>
      </c>
      <c r="P123" s="63">
        <f t="shared" si="45"/>
        <v>100</v>
      </c>
    </row>
    <row r="124" spans="1:16" ht="15" customHeight="1" x14ac:dyDescent="0.25">
      <c r="A124" s="42" t="s">
        <v>272</v>
      </c>
      <c r="B124" s="42" t="s">
        <v>273</v>
      </c>
      <c r="C124" s="41"/>
      <c r="D124" s="57"/>
      <c r="E124" s="58"/>
      <c r="F124" s="58"/>
      <c r="G124" s="58"/>
      <c r="H124" s="60"/>
      <c r="I124" s="77"/>
      <c r="J124" s="94">
        <f>J125+J126+J127</f>
        <v>408418.60000000003</v>
      </c>
      <c r="K124" s="89">
        <f t="shared" si="41"/>
        <v>0</v>
      </c>
      <c r="L124" s="62">
        <f t="shared" si="42"/>
        <v>0</v>
      </c>
      <c r="M124" s="89">
        <f t="shared" si="43"/>
        <v>0</v>
      </c>
      <c r="N124" s="89">
        <f t="shared" si="44"/>
        <v>408418.60000000003</v>
      </c>
      <c r="O124" s="63" t="str">
        <f t="shared" si="46"/>
        <v xml:space="preserve"> </v>
      </c>
      <c r="P124" s="63">
        <f t="shared" si="45"/>
        <v>100</v>
      </c>
    </row>
    <row r="125" spans="1:16" ht="39.6" x14ac:dyDescent="0.25">
      <c r="A125" s="65" t="s">
        <v>274</v>
      </c>
      <c r="B125" s="65" t="s">
        <v>275</v>
      </c>
      <c r="C125" s="41" t="s">
        <v>34</v>
      </c>
      <c r="D125" s="57">
        <v>226.88</v>
      </c>
      <c r="E125" s="58"/>
      <c r="F125" s="59"/>
      <c r="G125" s="58">
        <f t="shared" si="38"/>
        <v>0</v>
      </c>
      <c r="H125" s="60">
        <f t="shared" si="39"/>
        <v>226.88</v>
      </c>
      <c r="I125" s="77">
        <v>1725.01</v>
      </c>
      <c r="J125" s="93">
        <f t="shared" si="40"/>
        <v>391370.27</v>
      </c>
      <c r="K125" s="61">
        <f t="shared" si="41"/>
        <v>0</v>
      </c>
      <c r="L125" s="62">
        <f t="shared" si="42"/>
        <v>0</v>
      </c>
      <c r="M125" s="61">
        <f t="shared" si="43"/>
        <v>0</v>
      </c>
      <c r="N125" s="61">
        <f t="shared" si="44"/>
        <v>391370.27</v>
      </c>
      <c r="O125" s="63" t="str">
        <f t="shared" si="46"/>
        <v xml:space="preserve"> </v>
      </c>
      <c r="P125" s="63">
        <f t="shared" si="45"/>
        <v>100</v>
      </c>
    </row>
    <row r="126" spans="1:16" ht="26.4" x14ac:dyDescent="0.25">
      <c r="A126" s="65" t="s">
        <v>276</v>
      </c>
      <c r="B126" s="65" t="s">
        <v>277</v>
      </c>
      <c r="C126" s="41" t="s">
        <v>171</v>
      </c>
      <c r="D126" s="57">
        <v>544.5</v>
      </c>
      <c r="E126" s="58"/>
      <c r="F126" s="59"/>
      <c r="G126" s="58">
        <f t="shared" si="38"/>
        <v>0</v>
      </c>
      <c r="H126" s="60">
        <f t="shared" si="39"/>
        <v>544.5</v>
      </c>
      <c r="I126" s="77">
        <v>6.67</v>
      </c>
      <c r="J126" s="93">
        <f t="shared" si="40"/>
        <v>3631.82</v>
      </c>
      <c r="K126" s="61">
        <f t="shared" si="41"/>
        <v>0</v>
      </c>
      <c r="L126" s="62">
        <f t="shared" si="42"/>
        <v>0</v>
      </c>
      <c r="M126" s="61">
        <f t="shared" si="43"/>
        <v>0</v>
      </c>
      <c r="N126" s="61">
        <f t="shared" si="44"/>
        <v>3631.82</v>
      </c>
      <c r="O126" s="63" t="str">
        <f t="shared" si="46"/>
        <v xml:space="preserve"> </v>
      </c>
      <c r="P126" s="63">
        <f t="shared" si="45"/>
        <v>100</v>
      </c>
    </row>
    <row r="127" spans="1:16" ht="39.6" x14ac:dyDescent="0.25">
      <c r="A127" s="65" t="s">
        <v>278</v>
      </c>
      <c r="B127" s="65" t="s">
        <v>279</v>
      </c>
      <c r="C127" s="41" t="s">
        <v>159</v>
      </c>
      <c r="D127" s="57">
        <v>9583.2199999999993</v>
      </c>
      <c r="E127" s="58"/>
      <c r="F127" s="59"/>
      <c r="G127" s="58">
        <f t="shared" si="38"/>
        <v>0</v>
      </c>
      <c r="H127" s="60">
        <f t="shared" si="39"/>
        <v>9583.2199999999993</v>
      </c>
      <c r="I127" s="77">
        <v>1.4</v>
      </c>
      <c r="J127" s="93">
        <f t="shared" si="40"/>
        <v>13416.51</v>
      </c>
      <c r="K127" s="61">
        <f t="shared" si="41"/>
        <v>0</v>
      </c>
      <c r="L127" s="62">
        <f t="shared" si="42"/>
        <v>0</v>
      </c>
      <c r="M127" s="61">
        <f t="shared" si="43"/>
        <v>0</v>
      </c>
      <c r="N127" s="61">
        <f t="shared" si="44"/>
        <v>13416.51</v>
      </c>
      <c r="O127" s="63" t="str">
        <f t="shared" si="46"/>
        <v xml:space="preserve"> </v>
      </c>
      <c r="P127" s="63">
        <f t="shared" si="45"/>
        <v>100</v>
      </c>
    </row>
    <row r="128" spans="1:16" ht="15" customHeight="1" x14ac:dyDescent="0.25">
      <c r="A128" s="42" t="s">
        <v>280</v>
      </c>
      <c r="B128" s="42" t="s">
        <v>46</v>
      </c>
      <c r="C128" s="41"/>
      <c r="D128" s="57"/>
      <c r="E128" s="58"/>
      <c r="F128" s="58"/>
      <c r="G128" s="58"/>
      <c r="H128" s="60"/>
      <c r="I128" s="77"/>
      <c r="J128" s="94">
        <f>J129+J130+J131+J132+J133</f>
        <v>10709.07</v>
      </c>
      <c r="K128" s="94">
        <f t="shared" ref="K128:N128" si="58">K129+K130+K131+K132+K133</f>
        <v>0</v>
      </c>
      <c r="L128" s="94">
        <f t="shared" si="58"/>
        <v>0</v>
      </c>
      <c r="M128" s="94">
        <f t="shared" si="58"/>
        <v>0</v>
      </c>
      <c r="N128" s="94">
        <f t="shared" si="58"/>
        <v>10709.07</v>
      </c>
      <c r="O128" s="63" t="str">
        <f t="shared" si="46"/>
        <v xml:space="preserve"> </v>
      </c>
      <c r="P128" s="63">
        <f t="shared" si="45"/>
        <v>100</v>
      </c>
    </row>
    <row r="129" spans="1:16" ht="15" customHeight="1" x14ac:dyDescent="0.25">
      <c r="A129" s="65" t="s">
        <v>281</v>
      </c>
      <c r="B129" s="65" t="s">
        <v>282</v>
      </c>
      <c r="C129" s="41" t="s">
        <v>33</v>
      </c>
      <c r="D129" s="57">
        <v>144.56</v>
      </c>
      <c r="E129" s="58"/>
      <c r="F129" s="59"/>
      <c r="G129" s="58">
        <f t="shared" si="38"/>
        <v>0</v>
      </c>
      <c r="H129" s="60">
        <f t="shared" si="39"/>
        <v>144.56</v>
      </c>
      <c r="I129" s="77">
        <v>5.88</v>
      </c>
      <c r="J129" s="93">
        <f t="shared" si="40"/>
        <v>850.01</v>
      </c>
      <c r="K129" s="61">
        <f t="shared" si="41"/>
        <v>0</v>
      </c>
      <c r="L129" s="62">
        <f t="shared" si="42"/>
        <v>0</v>
      </c>
      <c r="M129" s="61">
        <f t="shared" si="43"/>
        <v>0</v>
      </c>
      <c r="N129" s="61">
        <f t="shared" si="44"/>
        <v>850.01</v>
      </c>
      <c r="O129" s="63" t="str">
        <f t="shared" si="46"/>
        <v xml:space="preserve"> </v>
      </c>
      <c r="P129" s="63">
        <f t="shared" si="45"/>
        <v>100</v>
      </c>
    </row>
    <row r="130" spans="1:16" ht="15" customHeight="1" x14ac:dyDescent="0.25">
      <c r="A130" s="65" t="s">
        <v>283</v>
      </c>
      <c r="B130" s="65" t="s">
        <v>40</v>
      </c>
      <c r="C130" s="41" t="s">
        <v>34</v>
      </c>
      <c r="D130" s="57">
        <v>93.9</v>
      </c>
      <c r="E130" s="58"/>
      <c r="F130" s="59"/>
      <c r="G130" s="58">
        <f t="shared" si="38"/>
        <v>0</v>
      </c>
      <c r="H130" s="60">
        <f t="shared" si="39"/>
        <v>93.9</v>
      </c>
      <c r="I130" s="77">
        <v>1.18</v>
      </c>
      <c r="J130" s="93">
        <f t="shared" si="40"/>
        <v>110.8</v>
      </c>
      <c r="K130" s="61">
        <f t="shared" si="41"/>
        <v>0</v>
      </c>
      <c r="L130" s="62">
        <f t="shared" si="42"/>
        <v>0</v>
      </c>
      <c r="M130" s="61">
        <f t="shared" si="43"/>
        <v>0</v>
      </c>
      <c r="N130" s="61">
        <f t="shared" si="44"/>
        <v>110.8</v>
      </c>
      <c r="O130" s="63" t="str">
        <f t="shared" si="46"/>
        <v xml:space="preserve"> </v>
      </c>
      <c r="P130" s="63">
        <f t="shared" si="45"/>
        <v>100</v>
      </c>
    </row>
    <row r="131" spans="1:16" ht="30.6" customHeight="1" x14ac:dyDescent="0.25">
      <c r="A131" s="65" t="s">
        <v>284</v>
      </c>
      <c r="B131" s="65" t="s">
        <v>170</v>
      </c>
      <c r="C131" s="41" t="s">
        <v>171</v>
      </c>
      <c r="D131" s="57">
        <v>140.84</v>
      </c>
      <c r="E131" s="58"/>
      <c r="F131" s="59"/>
      <c r="G131" s="58">
        <f t="shared" si="38"/>
        <v>0</v>
      </c>
      <c r="H131" s="60">
        <f t="shared" si="39"/>
        <v>140.84</v>
      </c>
      <c r="I131" s="77">
        <v>36.1</v>
      </c>
      <c r="J131" s="93">
        <f t="shared" si="40"/>
        <v>5084.32</v>
      </c>
      <c r="K131" s="61">
        <f t="shared" si="41"/>
        <v>0</v>
      </c>
      <c r="L131" s="62">
        <f t="shared" si="42"/>
        <v>0</v>
      </c>
      <c r="M131" s="61">
        <f t="shared" si="43"/>
        <v>0</v>
      </c>
      <c r="N131" s="61">
        <f t="shared" si="44"/>
        <v>5084.32</v>
      </c>
      <c r="O131" s="63" t="str">
        <f t="shared" si="46"/>
        <v xml:space="preserve"> </v>
      </c>
      <c r="P131" s="63">
        <f t="shared" si="45"/>
        <v>100</v>
      </c>
    </row>
    <row r="132" spans="1:16" ht="39.6" x14ac:dyDescent="0.25">
      <c r="A132" s="65" t="s">
        <v>285</v>
      </c>
      <c r="B132" s="65" t="s">
        <v>158</v>
      </c>
      <c r="C132" s="41" t="s">
        <v>159</v>
      </c>
      <c r="D132" s="57">
        <v>2478.7800000000002</v>
      </c>
      <c r="E132" s="58"/>
      <c r="F132" s="59"/>
      <c r="G132" s="58">
        <f t="shared" si="38"/>
        <v>0</v>
      </c>
      <c r="H132" s="60">
        <f t="shared" si="39"/>
        <v>2478.7800000000002</v>
      </c>
      <c r="I132" s="77">
        <v>0.71</v>
      </c>
      <c r="J132" s="93">
        <f t="shared" si="40"/>
        <v>1759.93</v>
      </c>
      <c r="K132" s="61">
        <f t="shared" si="41"/>
        <v>0</v>
      </c>
      <c r="L132" s="62">
        <f t="shared" si="42"/>
        <v>0</v>
      </c>
      <c r="M132" s="61">
        <f t="shared" si="43"/>
        <v>0</v>
      </c>
      <c r="N132" s="61">
        <f t="shared" si="44"/>
        <v>1759.93</v>
      </c>
      <c r="O132" s="63" t="str">
        <f t="shared" si="46"/>
        <v xml:space="preserve"> </v>
      </c>
      <c r="P132" s="63">
        <f t="shared" si="45"/>
        <v>100</v>
      </c>
    </row>
    <row r="133" spans="1:16" ht="25.8" customHeight="1" x14ac:dyDescent="0.25">
      <c r="A133" s="65" t="s">
        <v>286</v>
      </c>
      <c r="B133" s="65" t="s">
        <v>37</v>
      </c>
      <c r="C133" s="41" t="s">
        <v>31</v>
      </c>
      <c r="D133" s="57">
        <v>4537.51</v>
      </c>
      <c r="E133" s="58"/>
      <c r="F133" s="59"/>
      <c r="G133" s="58">
        <f t="shared" si="38"/>
        <v>0</v>
      </c>
      <c r="H133" s="60">
        <f t="shared" si="39"/>
        <v>4537.51</v>
      </c>
      <c r="I133" s="77">
        <v>0.64</v>
      </c>
      <c r="J133" s="93">
        <f t="shared" si="40"/>
        <v>2904.01</v>
      </c>
      <c r="K133" s="61">
        <f t="shared" si="41"/>
        <v>0</v>
      </c>
      <c r="L133" s="62">
        <f t="shared" si="42"/>
        <v>0</v>
      </c>
      <c r="M133" s="61">
        <f t="shared" si="43"/>
        <v>0</v>
      </c>
      <c r="N133" s="61">
        <f t="shared" si="44"/>
        <v>2904.01</v>
      </c>
      <c r="O133" s="63" t="str">
        <f t="shared" si="46"/>
        <v xml:space="preserve"> </v>
      </c>
      <c r="P133" s="63">
        <f t="shared" si="45"/>
        <v>100</v>
      </c>
    </row>
    <row r="134" spans="1:16" ht="19.8" customHeight="1" x14ac:dyDescent="0.25">
      <c r="A134" s="42" t="s">
        <v>287</v>
      </c>
      <c r="B134" s="42" t="s">
        <v>288</v>
      </c>
      <c r="C134" s="41"/>
      <c r="D134" s="57"/>
      <c r="E134" s="58"/>
      <c r="F134" s="58"/>
      <c r="G134" s="58"/>
      <c r="H134" s="60"/>
      <c r="I134" s="77"/>
      <c r="J134" s="94">
        <f>SUM(J135:J141)</f>
        <v>58661.43</v>
      </c>
      <c r="K134" s="94">
        <f t="shared" ref="K134:N134" si="59">SUM(K135:K141)</f>
        <v>0</v>
      </c>
      <c r="L134" s="94">
        <f t="shared" si="59"/>
        <v>0</v>
      </c>
      <c r="M134" s="94">
        <f t="shared" si="59"/>
        <v>0</v>
      </c>
      <c r="N134" s="94">
        <f t="shared" si="59"/>
        <v>58661.43</v>
      </c>
      <c r="O134" s="63" t="str">
        <f t="shared" si="46"/>
        <v xml:space="preserve"> </v>
      </c>
      <c r="P134" s="63">
        <f t="shared" si="45"/>
        <v>100</v>
      </c>
    </row>
    <row r="135" spans="1:16" ht="52.8" x14ac:dyDescent="0.25">
      <c r="A135" s="65" t="s">
        <v>289</v>
      </c>
      <c r="B135" s="65" t="s">
        <v>290</v>
      </c>
      <c r="C135" s="41" t="s">
        <v>32</v>
      </c>
      <c r="D135" s="57">
        <v>31</v>
      </c>
      <c r="E135" s="58"/>
      <c r="F135" s="59"/>
      <c r="G135" s="58">
        <f t="shared" si="38"/>
        <v>0</v>
      </c>
      <c r="H135" s="60">
        <f t="shared" si="39"/>
        <v>31</v>
      </c>
      <c r="I135" s="77">
        <v>664.76</v>
      </c>
      <c r="J135" s="93">
        <f t="shared" si="40"/>
        <v>20607.560000000001</v>
      </c>
      <c r="K135" s="61">
        <f t="shared" si="41"/>
        <v>0</v>
      </c>
      <c r="L135" s="62">
        <f t="shared" si="42"/>
        <v>0</v>
      </c>
      <c r="M135" s="61">
        <f t="shared" si="43"/>
        <v>0</v>
      </c>
      <c r="N135" s="61">
        <f t="shared" si="44"/>
        <v>20607.560000000001</v>
      </c>
      <c r="O135" s="63" t="str">
        <f t="shared" si="46"/>
        <v xml:space="preserve"> </v>
      </c>
      <c r="P135" s="63">
        <f t="shared" si="45"/>
        <v>100</v>
      </c>
    </row>
    <row r="136" spans="1:16" s="3" customFormat="1" ht="52.8" x14ac:dyDescent="0.25">
      <c r="A136" s="65" t="s">
        <v>291</v>
      </c>
      <c r="B136" s="65" t="s">
        <v>292</v>
      </c>
      <c r="C136" s="41" t="s">
        <v>32</v>
      </c>
      <c r="D136" s="57">
        <v>9</v>
      </c>
      <c r="E136" s="58"/>
      <c r="F136" s="59"/>
      <c r="G136" s="58">
        <f t="shared" si="38"/>
        <v>0</v>
      </c>
      <c r="H136" s="60">
        <f t="shared" si="39"/>
        <v>9</v>
      </c>
      <c r="I136" s="77">
        <v>664.76</v>
      </c>
      <c r="J136" s="93">
        <f t="shared" si="40"/>
        <v>5982.84</v>
      </c>
      <c r="K136" s="61">
        <f t="shared" si="41"/>
        <v>0</v>
      </c>
      <c r="L136" s="62">
        <f t="shared" si="42"/>
        <v>0</v>
      </c>
      <c r="M136" s="61">
        <f t="shared" si="43"/>
        <v>0</v>
      </c>
      <c r="N136" s="61">
        <f t="shared" si="44"/>
        <v>5982.84</v>
      </c>
      <c r="O136" s="63" t="str">
        <f t="shared" si="46"/>
        <v xml:space="preserve"> </v>
      </c>
      <c r="P136" s="63">
        <f t="shared" si="45"/>
        <v>100</v>
      </c>
    </row>
    <row r="137" spans="1:16" ht="52.8" x14ac:dyDescent="0.25">
      <c r="A137" s="65" t="s">
        <v>293</v>
      </c>
      <c r="B137" s="65" t="s">
        <v>294</v>
      </c>
      <c r="C137" s="41" t="s">
        <v>32</v>
      </c>
      <c r="D137" s="57">
        <v>1</v>
      </c>
      <c r="E137" s="58"/>
      <c r="F137" s="59"/>
      <c r="G137" s="58">
        <f t="shared" si="38"/>
        <v>0</v>
      </c>
      <c r="H137" s="60">
        <f t="shared" si="39"/>
        <v>1</v>
      </c>
      <c r="I137" s="77">
        <v>664.76</v>
      </c>
      <c r="J137" s="93">
        <f t="shared" si="40"/>
        <v>664.76</v>
      </c>
      <c r="K137" s="61">
        <f t="shared" si="41"/>
        <v>0</v>
      </c>
      <c r="L137" s="62">
        <f t="shared" si="42"/>
        <v>0</v>
      </c>
      <c r="M137" s="61">
        <f t="shared" si="43"/>
        <v>0</v>
      </c>
      <c r="N137" s="61">
        <f t="shared" si="44"/>
        <v>664.76</v>
      </c>
      <c r="O137" s="63" t="str">
        <f t="shared" si="46"/>
        <v xml:space="preserve"> </v>
      </c>
      <c r="P137" s="63">
        <f t="shared" si="45"/>
        <v>100</v>
      </c>
    </row>
    <row r="138" spans="1:16" ht="34.200000000000003" customHeight="1" x14ac:dyDescent="0.25">
      <c r="A138" s="65" t="s">
        <v>295</v>
      </c>
      <c r="B138" s="65" t="s">
        <v>296</v>
      </c>
      <c r="C138" s="41" t="s">
        <v>32</v>
      </c>
      <c r="D138" s="57">
        <v>6</v>
      </c>
      <c r="E138" s="58"/>
      <c r="F138" s="59"/>
      <c r="G138" s="58">
        <f t="shared" si="38"/>
        <v>0</v>
      </c>
      <c r="H138" s="60">
        <f t="shared" si="39"/>
        <v>6</v>
      </c>
      <c r="I138" s="77">
        <v>122.88</v>
      </c>
      <c r="J138" s="93">
        <f t="shared" si="40"/>
        <v>737.28</v>
      </c>
      <c r="K138" s="61">
        <f t="shared" si="41"/>
        <v>0</v>
      </c>
      <c r="L138" s="62">
        <f t="shared" si="42"/>
        <v>0</v>
      </c>
      <c r="M138" s="61">
        <f t="shared" si="43"/>
        <v>0</v>
      </c>
      <c r="N138" s="61">
        <f t="shared" si="44"/>
        <v>737.28</v>
      </c>
      <c r="O138" s="63" t="str">
        <f t="shared" si="46"/>
        <v xml:space="preserve"> </v>
      </c>
      <c r="P138" s="63">
        <f t="shared" si="45"/>
        <v>100</v>
      </c>
    </row>
    <row r="139" spans="1:16" ht="39.6" x14ac:dyDescent="0.25">
      <c r="A139" s="65" t="s">
        <v>297</v>
      </c>
      <c r="B139" s="65" t="s">
        <v>298</v>
      </c>
      <c r="C139" s="41" t="s">
        <v>32</v>
      </c>
      <c r="D139" s="57">
        <v>6</v>
      </c>
      <c r="E139" s="58"/>
      <c r="F139" s="59"/>
      <c r="G139" s="58">
        <f t="shared" si="38"/>
        <v>0</v>
      </c>
      <c r="H139" s="60">
        <f t="shared" si="39"/>
        <v>6</v>
      </c>
      <c r="I139" s="77">
        <v>789.01</v>
      </c>
      <c r="J139" s="93">
        <f t="shared" si="40"/>
        <v>4734.0600000000004</v>
      </c>
      <c r="K139" s="61">
        <f t="shared" si="41"/>
        <v>0</v>
      </c>
      <c r="L139" s="62">
        <f t="shared" si="42"/>
        <v>0</v>
      </c>
      <c r="M139" s="61">
        <f t="shared" si="43"/>
        <v>0</v>
      </c>
      <c r="N139" s="61">
        <f t="shared" si="44"/>
        <v>4734.0600000000004</v>
      </c>
      <c r="O139" s="63" t="str">
        <f t="shared" si="46"/>
        <v xml:space="preserve"> </v>
      </c>
      <c r="P139" s="63">
        <f t="shared" si="45"/>
        <v>100</v>
      </c>
    </row>
    <row r="140" spans="1:16" ht="28.8" customHeight="1" x14ac:dyDescent="0.25">
      <c r="A140" s="65" t="s">
        <v>299</v>
      </c>
      <c r="B140" s="65" t="s">
        <v>300</v>
      </c>
      <c r="C140" s="41" t="s">
        <v>33</v>
      </c>
      <c r="D140" s="57">
        <v>484</v>
      </c>
      <c r="E140" s="58"/>
      <c r="F140" s="59"/>
      <c r="G140" s="58">
        <f t="shared" si="38"/>
        <v>0</v>
      </c>
      <c r="H140" s="60">
        <f t="shared" si="39"/>
        <v>484</v>
      </c>
      <c r="I140" s="77">
        <v>24.42</v>
      </c>
      <c r="J140" s="93">
        <f t="shared" si="40"/>
        <v>11819.28</v>
      </c>
      <c r="K140" s="61">
        <f t="shared" si="41"/>
        <v>0</v>
      </c>
      <c r="L140" s="62">
        <f t="shared" si="42"/>
        <v>0</v>
      </c>
      <c r="M140" s="61">
        <f t="shared" si="43"/>
        <v>0</v>
      </c>
      <c r="N140" s="61">
        <f t="shared" si="44"/>
        <v>11819.28</v>
      </c>
      <c r="O140" s="63" t="str">
        <f t="shared" si="46"/>
        <v xml:space="preserve"> </v>
      </c>
      <c r="P140" s="63">
        <f t="shared" si="45"/>
        <v>100</v>
      </c>
    </row>
    <row r="141" spans="1:16" ht="28.8" customHeight="1" x14ac:dyDescent="0.25">
      <c r="A141" s="65" t="s">
        <v>301</v>
      </c>
      <c r="B141" s="65" t="s">
        <v>302</v>
      </c>
      <c r="C141" s="41" t="s">
        <v>31</v>
      </c>
      <c r="D141" s="57">
        <v>165.56</v>
      </c>
      <c r="E141" s="58"/>
      <c r="F141" s="59"/>
      <c r="G141" s="58">
        <f t="shared" si="38"/>
        <v>0</v>
      </c>
      <c r="H141" s="60">
        <f t="shared" si="39"/>
        <v>165.56</v>
      </c>
      <c r="I141" s="77">
        <v>85.26</v>
      </c>
      <c r="J141" s="93">
        <f t="shared" si="40"/>
        <v>14115.65</v>
      </c>
      <c r="K141" s="61">
        <f t="shared" si="41"/>
        <v>0</v>
      </c>
      <c r="L141" s="62">
        <f t="shared" si="42"/>
        <v>0</v>
      </c>
      <c r="M141" s="61">
        <f t="shared" si="43"/>
        <v>0</v>
      </c>
      <c r="N141" s="61">
        <f t="shared" si="44"/>
        <v>14115.65</v>
      </c>
      <c r="O141" s="63" t="str">
        <f t="shared" si="46"/>
        <v xml:space="preserve"> </v>
      </c>
      <c r="P141" s="63">
        <f t="shared" si="45"/>
        <v>100</v>
      </c>
    </row>
    <row r="142" spans="1:16" ht="17.399999999999999" customHeight="1" x14ac:dyDescent="0.25">
      <c r="A142" s="43" t="s">
        <v>303</v>
      </c>
      <c r="B142" s="43" t="s">
        <v>304</v>
      </c>
      <c r="C142" s="44"/>
      <c r="D142" s="79"/>
      <c r="E142" s="80"/>
      <c r="F142" s="81"/>
      <c r="G142" s="80"/>
      <c r="H142" s="82"/>
      <c r="I142" s="86"/>
      <c r="J142" s="84">
        <f>SUM(J143:J153)</f>
        <v>1008136.61</v>
      </c>
      <c r="K142" s="84">
        <f t="shared" ref="K142:N142" si="60">SUM(K143:K153)</f>
        <v>0</v>
      </c>
      <c r="L142" s="84">
        <f t="shared" si="60"/>
        <v>0</v>
      </c>
      <c r="M142" s="84">
        <f t="shared" si="60"/>
        <v>0</v>
      </c>
      <c r="N142" s="84">
        <f t="shared" si="60"/>
        <v>1008136.61</v>
      </c>
      <c r="O142" s="56" t="str">
        <f t="shared" ref="O142" si="61">IF((M142/J142)=0," ",(M142/J142)*100)</f>
        <v xml:space="preserve"> </v>
      </c>
      <c r="P142" s="56">
        <f t="shared" ref="P142" si="62">IF((N142/J142)=0," ",(N142/J142)*100)</f>
        <v>100</v>
      </c>
    </row>
    <row r="143" spans="1:16" ht="43.8" customHeight="1" x14ac:dyDescent="0.25">
      <c r="A143" s="65" t="s">
        <v>305</v>
      </c>
      <c r="B143" s="65" t="s">
        <v>306</v>
      </c>
      <c r="C143" s="41" t="s">
        <v>11</v>
      </c>
      <c r="D143" s="57">
        <v>664.85</v>
      </c>
      <c r="E143" s="58"/>
      <c r="F143" s="59"/>
      <c r="G143" s="58">
        <f t="shared" ref="G143:G205" si="63">E143+F143</f>
        <v>0</v>
      </c>
      <c r="H143" s="60">
        <f t="shared" ref="H143:H205" si="64">D143-G143</f>
        <v>664.85</v>
      </c>
      <c r="I143" s="77">
        <v>67.03</v>
      </c>
      <c r="J143" s="93">
        <f t="shared" ref="J143:J205" si="65">ROUND(D143*I143,2)</f>
        <v>44564.9</v>
      </c>
      <c r="K143" s="61">
        <f t="shared" ref="K143:K205" si="66">ROUND(E143*I143,2)</f>
        <v>0</v>
      </c>
      <c r="L143" s="62">
        <f t="shared" ref="L143:L205" si="67">ROUND(F143*I143,2)</f>
        <v>0</v>
      </c>
      <c r="M143" s="61">
        <f t="shared" ref="M143:M205" si="68">K143+L143</f>
        <v>0</v>
      </c>
      <c r="N143" s="61">
        <f t="shared" ref="N143:N205" si="69">J143-M143</f>
        <v>44564.9</v>
      </c>
      <c r="O143" s="63" t="str">
        <f t="shared" ref="O143:O206" si="70">IF((M143/J143)=0," ",(M143/J143)*100)</f>
        <v xml:space="preserve"> </v>
      </c>
      <c r="P143" s="63">
        <f t="shared" ref="P143:P205" si="71">IF((N143/J143)=0," ",(N143/J143)*100)</f>
        <v>100</v>
      </c>
    </row>
    <row r="144" spans="1:16" ht="28.8" customHeight="1" x14ac:dyDescent="0.25">
      <c r="A144" s="65" t="s">
        <v>307</v>
      </c>
      <c r="B144" s="65" t="s">
        <v>308</v>
      </c>
      <c r="C144" s="41" t="s">
        <v>34</v>
      </c>
      <c r="D144" s="57">
        <v>212.75</v>
      </c>
      <c r="E144" s="58"/>
      <c r="F144" s="59"/>
      <c r="G144" s="58">
        <f t="shared" si="63"/>
        <v>0</v>
      </c>
      <c r="H144" s="60">
        <f t="shared" si="64"/>
        <v>212.75</v>
      </c>
      <c r="I144" s="77">
        <v>94.91</v>
      </c>
      <c r="J144" s="93">
        <f t="shared" si="65"/>
        <v>20192.099999999999</v>
      </c>
      <c r="K144" s="61">
        <f t="shared" si="66"/>
        <v>0</v>
      </c>
      <c r="L144" s="62">
        <f t="shared" si="67"/>
        <v>0</v>
      </c>
      <c r="M144" s="61">
        <f t="shared" si="68"/>
        <v>0</v>
      </c>
      <c r="N144" s="61">
        <f t="shared" si="69"/>
        <v>20192.099999999999</v>
      </c>
      <c r="O144" s="63" t="str">
        <f t="shared" si="70"/>
        <v xml:space="preserve"> </v>
      </c>
      <c r="P144" s="63">
        <f t="shared" si="71"/>
        <v>100</v>
      </c>
    </row>
    <row r="145" spans="1:16" ht="28.8" customHeight="1" x14ac:dyDescent="0.25">
      <c r="A145" s="65" t="s">
        <v>309</v>
      </c>
      <c r="B145" s="65" t="s">
        <v>40</v>
      </c>
      <c r="C145" s="41" t="s">
        <v>34</v>
      </c>
      <c r="D145" s="57">
        <v>276.58</v>
      </c>
      <c r="E145" s="58"/>
      <c r="F145" s="59"/>
      <c r="G145" s="58">
        <f t="shared" si="63"/>
        <v>0</v>
      </c>
      <c r="H145" s="60">
        <f t="shared" si="64"/>
        <v>276.58</v>
      </c>
      <c r="I145" s="77">
        <v>1.18</v>
      </c>
      <c r="J145" s="93">
        <f t="shared" si="65"/>
        <v>326.36</v>
      </c>
      <c r="K145" s="61">
        <f t="shared" si="66"/>
        <v>0</v>
      </c>
      <c r="L145" s="62">
        <f t="shared" si="67"/>
        <v>0</v>
      </c>
      <c r="M145" s="61">
        <f t="shared" si="68"/>
        <v>0</v>
      </c>
      <c r="N145" s="61">
        <f t="shared" si="69"/>
        <v>326.36</v>
      </c>
      <c r="O145" s="63" t="str">
        <f t="shared" si="70"/>
        <v xml:space="preserve"> </v>
      </c>
      <c r="P145" s="63">
        <f t="shared" si="71"/>
        <v>100</v>
      </c>
    </row>
    <row r="146" spans="1:16" ht="34.799999999999997" customHeight="1" x14ac:dyDescent="0.25">
      <c r="A146" s="65" t="s">
        <v>310</v>
      </c>
      <c r="B146" s="65" t="s">
        <v>170</v>
      </c>
      <c r="C146" s="41" t="s">
        <v>171</v>
      </c>
      <c r="D146" s="57">
        <v>414.87</v>
      </c>
      <c r="E146" s="58"/>
      <c r="F146" s="59"/>
      <c r="G146" s="58">
        <f t="shared" si="63"/>
        <v>0</v>
      </c>
      <c r="H146" s="60">
        <f t="shared" si="64"/>
        <v>414.87</v>
      </c>
      <c r="I146" s="77">
        <v>36.1</v>
      </c>
      <c r="J146" s="93">
        <f t="shared" si="65"/>
        <v>14976.81</v>
      </c>
      <c r="K146" s="61">
        <f t="shared" si="66"/>
        <v>0</v>
      </c>
      <c r="L146" s="62">
        <f t="shared" si="67"/>
        <v>0</v>
      </c>
      <c r="M146" s="61">
        <f t="shared" si="68"/>
        <v>0</v>
      </c>
      <c r="N146" s="61">
        <f t="shared" si="69"/>
        <v>14976.81</v>
      </c>
      <c r="O146" s="63" t="str">
        <f t="shared" si="70"/>
        <v xml:space="preserve"> </v>
      </c>
      <c r="P146" s="63">
        <f t="shared" si="71"/>
        <v>100</v>
      </c>
    </row>
    <row r="147" spans="1:16" ht="47.4" customHeight="1" x14ac:dyDescent="0.25">
      <c r="A147" s="65" t="s">
        <v>311</v>
      </c>
      <c r="B147" s="65" t="s">
        <v>158</v>
      </c>
      <c r="C147" s="41" t="s">
        <v>159</v>
      </c>
      <c r="D147" s="57">
        <v>7301.65</v>
      </c>
      <c r="E147" s="58"/>
      <c r="F147" s="59"/>
      <c r="G147" s="58">
        <f t="shared" si="63"/>
        <v>0</v>
      </c>
      <c r="H147" s="60">
        <f t="shared" si="64"/>
        <v>7301.65</v>
      </c>
      <c r="I147" s="77">
        <v>0.71</v>
      </c>
      <c r="J147" s="93">
        <f t="shared" si="65"/>
        <v>5184.17</v>
      </c>
      <c r="K147" s="61">
        <f t="shared" si="66"/>
        <v>0</v>
      </c>
      <c r="L147" s="62">
        <f t="shared" si="67"/>
        <v>0</v>
      </c>
      <c r="M147" s="61">
        <f t="shared" si="68"/>
        <v>0</v>
      </c>
      <c r="N147" s="61">
        <f t="shared" si="69"/>
        <v>5184.17</v>
      </c>
      <c r="O147" s="63" t="str">
        <f t="shared" si="70"/>
        <v xml:space="preserve"> </v>
      </c>
      <c r="P147" s="63">
        <f t="shared" si="71"/>
        <v>100</v>
      </c>
    </row>
    <row r="148" spans="1:16" ht="28.8" customHeight="1" x14ac:dyDescent="0.25">
      <c r="A148" s="65" t="s">
        <v>312</v>
      </c>
      <c r="B148" s="65" t="s">
        <v>313</v>
      </c>
      <c r="C148" s="41" t="s">
        <v>34</v>
      </c>
      <c r="D148" s="57">
        <v>789.51</v>
      </c>
      <c r="E148" s="58"/>
      <c r="F148" s="59"/>
      <c r="G148" s="58">
        <f t="shared" si="63"/>
        <v>0</v>
      </c>
      <c r="H148" s="60">
        <f t="shared" si="64"/>
        <v>789.51</v>
      </c>
      <c r="I148" s="77">
        <v>825.7</v>
      </c>
      <c r="J148" s="93">
        <f t="shared" si="65"/>
        <v>651898.41</v>
      </c>
      <c r="K148" s="61">
        <f t="shared" si="66"/>
        <v>0</v>
      </c>
      <c r="L148" s="62">
        <f t="shared" si="67"/>
        <v>0</v>
      </c>
      <c r="M148" s="61">
        <f t="shared" si="68"/>
        <v>0</v>
      </c>
      <c r="N148" s="61">
        <f t="shared" si="69"/>
        <v>651898.41</v>
      </c>
      <c r="O148" s="63" t="str">
        <f t="shared" si="70"/>
        <v xml:space="preserve"> </v>
      </c>
      <c r="P148" s="63">
        <f t="shared" si="71"/>
        <v>100</v>
      </c>
    </row>
    <row r="149" spans="1:16" ht="45.6" customHeight="1" x14ac:dyDescent="0.25">
      <c r="A149" s="65" t="s">
        <v>314</v>
      </c>
      <c r="B149" s="65" t="s">
        <v>315</v>
      </c>
      <c r="C149" s="41" t="s">
        <v>33</v>
      </c>
      <c r="D149" s="57">
        <v>494.5</v>
      </c>
      <c r="E149" s="58"/>
      <c r="F149" s="59"/>
      <c r="G149" s="58">
        <f t="shared" si="63"/>
        <v>0</v>
      </c>
      <c r="H149" s="60">
        <f t="shared" si="64"/>
        <v>494.5</v>
      </c>
      <c r="I149" s="77">
        <v>33.6</v>
      </c>
      <c r="J149" s="93">
        <f t="shared" si="65"/>
        <v>16615.2</v>
      </c>
      <c r="K149" s="61">
        <f t="shared" si="66"/>
        <v>0</v>
      </c>
      <c r="L149" s="62">
        <f t="shared" si="67"/>
        <v>0</v>
      </c>
      <c r="M149" s="61">
        <f t="shared" si="68"/>
        <v>0</v>
      </c>
      <c r="N149" s="61">
        <f t="shared" si="69"/>
        <v>16615.2</v>
      </c>
      <c r="O149" s="63" t="str">
        <f t="shared" si="70"/>
        <v xml:space="preserve"> </v>
      </c>
      <c r="P149" s="63">
        <f t="shared" si="71"/>
        <v>100</v>
      </c>
    </row>
    <row r="150" spans="1:16" ht="35.4" customHeight="1" x14ac:dyDescent="0.25">
      <c r="A150" s="65" t="s">
        <v>316</v>
      </c>
      <c r="B150" s="65" t="s">
        <v>317</v>
      </c>
      <c r="C150" s="41" t="s">
        <v>11</v>
      </c>
      <c r="D150" s="57">
        <v>450</v>
      </c>
      <c r="E150" s="58"/>
      <c r="F150" s="59"/>
      <c r="G150" s="58">
        <f t="shared" si="63"/>
        <v>0</v>
      </c>
      <c r="H150" s="60">
        <f t="shared" si="64"/>
        <v>450</v>
      </c>
      <c r="I150" s="77">
        <v>48.8</v>
      </c>
      <c r="J150" s="93">
        <f t="shared" si="65"/>
        <v>21960</v>
      </c>
      <c r="K150" s="61">
        <f t="shared" si="66"/>
        <v>0</v>
      </c>
      <c r="L150" s="62">
        <f t="shared" si="67"/>
        <v>0</v>
      </c>
      <c r="M150" s="61">
        <f t="shared" si="68"/>
        <v>0</v>
      </c>
      <c r="N150" s="61">
        <f t="shared" si="69"/>
        <v>21960</v>
      </c>
      <c r="O150" s="63" t="str">
        <f t="shared" si="70"/>
        <v xml:space="preserve"> </v>
      </c>
      <c r="P150" s="63">
        <f t="shared" si="71"/>
        <v>100</v>
      </c>
    </row>
    <row r="151" spans="1:16" ht="28.8" customHeight="1" x14ac:dyDescent="0.25">
      <c r="A151" s="65" t="s">
        <v>318</v>
      </c>
      <c r="B151" s="65" t="s">
        <v>319</v>
      </c>
      <c r="C151" s="41" t="s">
        <v>33</v>
      </c>
      <c r="D151" s="57">
        <v>997.28</v>
      </c>
      <c r="E151" s="58"/>
      <c r="F151" s="59"/>
      <c r="G151" s="58">
        <f t="shared" si="63"/>
        <v>0</v>
      </c>
      <c r="H151" s="60">
        <f t="shared" si="64"/>
        <v>997.28</v>
      </c>
      <c r="I151" s="77">
        <v>90.51</v>
      </c>
      <c r="J151" s="93">
        <f t="shared" si="65"/>
        <v>90263.81</v>
      </c>
      <c r="K151" s="61">
        <f t="shared" si="66"/>
        <v>0</v>
      </c>
      <c r="L151" s="62">
        <f t="shared" si="67"/>
        <v>0</v>
      </c>
      <c r="M151" s="61">
        <f t="shared" si="68"/>
        <v>0</v>
      </c>
      <c r="N151" s="61">
        <f t="shared" si="69"/>
        <v>90263.81</v>
      </c>
      <c r="O151" s="63" t="str">
        <f t="shared" si="70"/>
        <v xml:space="preserve"> </v>
      </c>
      <c r="P151" s="63">
        <f t="shared" si="71"/>
        <v>100</v>
      </c>
    </row>
    <row r="152" spans="1:16" ht="28.8" customHeight="1" x14ac:dyDescent="0.25">
      <c r="A152" s="65" t="s">
        <v>320</v>
      </c>
      <c r="B152" s="65" t="s">
        <v>321</v>
      </c>
      <c r="C152" s="41" t="s">
        <v>11</v>
      </c>
      <c r="D152" s="57">
        <v>664.85</v>
      </c>
      <c r="E152" s="58"/>
      <c r="F152" s="59"/>
      <c r="G152" s="58">
        <f t="shared" si="63"/>
        <v>0</v>
      </c>
      <c r="H152" s="60">
        <f t="shared" si="64"/>
        <v>664.85</v>
      </c>
      <c r="I152" s="77">
        <v>83.35</v>
      </c>
      <c r="J152" s="93">
        <f t="shared" si="65"/>
        <v>55415.25</v>
      </c>
      <c r="K152" s="61">
        <f t="shared" si="66"/>
        <v>0</v>
      </c>
      <c r="L152" s="62">
        <f t="shared" si="67"/>
        <v>0</v>
      </c>
      <c r="M152" s="61">
        <f t="shared" si="68"/>
        <v>0</v>
      </c>
      <c r="N152" s="61">
        <f t="shared" si="69"/>
        <v>55415.25</v>
      </c>
      <c r="O152" s="63" t="str">
        <f t="shared" si="70"/>
        <v xml:space="preserve"> </v>
      </c>
      <c r="P152" s="63">
        <f t="shared" si="71"/>
        <v>100</v>
      </c>
    </row>
    <row r="153" spans="1:16" ht="28.8" customHeight="1" x14ac:dyDescent="0.25">
      <c r="A153" s="65" t="s">
        <v>322</v>
      </c>
      <c r="B153" s="65" t="s">
        <v>323</v>
      </c>
      <c r="C153" s="41" t="s">
        <v>33</v>
      </c>
      <c r="D153" s="57">
        <v>3526</v>
      </c>
      <c r="E153" s="58"/>
      <c r="F153" s="59"/>
      <c r="G153" s="58">
        <f t="shared" si="63"/>
        <v>0</v>
      </c>
      <c r="H153" s="60">
        <f t="shared" si="64"/>
        <v>3526</v>
      </c>
      <c r="I153" s="77">
        <v>24.6</v>
      </c>
      <c r="J153" s="93">
        <f t="shared" si="65"/>
        <v>86739.6</v>
      </c>
      <c r="K153" s="61">
        <f t="shared" si="66"/>
        <v>0</v>
      </c>
      <c r="L153" s="62">
        <f t="shared" si="67"/>
        <v>0</v>
      </c>
      <c r="M153" s="61">
        <f t="shared" si="68"/>
        <v>0</v>
      </c>
      <c r="N153" s="61">
        <f t="shared" si="69"/>
        <v>86739.6</v>
      </c>
      <c r="O153" s="63" t="str">
        <f t="shared" si="70"/>
        <v xml:space="preserve"> </v>
      </c>
      <c r="P153" s="63">
        <f t="shared" si="71"/>
        <v>100</v>
      </c>
    </row>
    <row r="154" spans="1:16" ht="13.2" x14ac:dyDescent="0.25">
      <c r="A154" s="43">
        <v>3</v>
      </c>
      <c r="B154" s="43" t="s">
        <v>324</v>
      </c>
      <c r="C154" s="44"/>
      <c r="D154" s="79"/>
      <c r="E154" s="80"/>
      <c r="F154" s="81"/>
      <c r="G154" s="80"/>
      <c r="H154" s="82"/>
      <c r="I154" s="86"/>
      <c r="J154" s="88">
        <f>J155+J165+J173+J175+J181+J190+J196+J201+J234+J252+J274+J281</f>
        <v>5755864.3024890004</v>
      </c>
      <c r="K154" s="88">
        <f t="shared" ref="K154:N154" si="72">K155+K165+K173+K175+K181+K190+K196+K201+K234+K252+K274+K281</f>
        <v>0</v>
      </c>
      <c r="L154" s="88">
        <f t="shared" si="72"/>
        <v>0</v>
      </c>
      <c r="M154" s="88">
        <f t="shared" si="72"/>
        <v>0</v>
      </c>
      <c r="N154" s="88">
        <f t="shared" si="72"/>
        <v>5755864.3024890004</v>
      </c>
      <c r="O154" s="56" t="str">
        <f t="shared" si="70"/>
        <v xml:space="preserve"> </v>
      </c>
      <c r="P154" s="56">
        <f t="shared" si="71"/>
        <v>100</v>
      </c>
    </row>
    <row r="155" spans="1:16" ht="13.2" x14ac:dyDescent="0.25">
      <c r="A155" s="43" t="s">
        <v>325</v>
      </c>
      <c r="B155" s="43" t="s">
        <v>326</v>
      </c>
      <c r="C155" s="44"/>
      <c r="D155" s="79"/>
      <c r="E155" s="80"/>
      <c r="F155" s="81"/>
      <c r="G155" s="80"/>
      <c r="H155" s="82"/>
      <c r="I155" s="86"/>
      <c r="J155" s="88">
        <f>SUM(J156:J164)</f>
        <v>856325.99000000011</v>
      </c>
      <c r="K155" s="88">
        <f t="shared" ref="K155:N155" si="73">SUM(K156:K164)</f>
        <v>0</v>
      </c>
      <c r="L155" s="88">
        <f t="shared" si="73"/>
        <v>0</v>
      </c>
      <c r="M155" s="88">
        <f t="shared" si="73"/>
        <v>0</v>
      </c>
      <c r="N155" s="88">
        <f t="shared" si="73"/>
        <v>856325.99000000011</v>
      </c>
      <c r="O155" s="56" t="str">
        <f t="shared" si="70"/>
        <v xml:space="preserve"> </v>
      </c>
      <c r="P155" s="56">
        <f t="shared" si="71"/>
        <v>100</v>
      </c>
    </row>
    <row r="156" spans="1:16" ht="28.8" customHeight="1" x14ac:dyDescent="0.25">
      <c r="A156" s="65" t="s">
        <v>327</v>
      </c>
      <c r="B156" s="65" t="s">
        <v>328</v>
      </c>
      <c r="C156" s="41" t="s">
        <v>34</v>
      </c>
      <c r="D156" s="57">
        <v>91.76</v>
      </c>
      <c r="E156" s="58"/>
      <c r="F156" s="59"/>
      <c r="G156" s="58">
        <f t="shared" si="63"/>
        <v>0</v>
      </c>
      <c r="H156" s="60">
        <f t="shared" si="64"/>
        <v>91.76</v>
      </c>
      <c r="I156" s="77">
        <v>63.29</v>
      </c>
      <c r="J156" s="93">
        <f t="shared" si="65"/>
        <v>5807.49</v>
      </c>
      <c r="K156" s="61">
        <f t="shared" si="66"/>
        <v>0</v>
      </c>
      <c r="L156" s="62">
        <f t="shared" si="67"/>
        <v>0</v>
      </c>
      <c r="M156" s="61">
        <f t="shared" si="68"/>
        <v>0</v>
      </c>
      <c r="N156" s="61">
        <f t="shared" si="69"/>
        <v>5807.49</v>
      </c>
      <c r="O156" s="63" t="str">
        <f t="shared" si="70"/>
        <v xml:space="preserve"> </v>
      </c>
      <c r="P156" s="63">
        <f t="shared" si="71"/>
        <v>100</v>
      </c>
    </row>
    <row r="157" spans="1:16" ht="31.2" customHeight="1" x14ac:dyDescent="0.25">
      <c r="A157" s="65" t="s">
        <v>329</v>
      </c>
      <c r="B157" s="65" t="s">
        <v>330</v>
      </c>
      <c r="C157" s="41" t="s">
        <v>33</v>
      </c>
      <c r="D157" s="57">
        <v>5037.92</v>
      </c>
      <c r="E157" s="58"/>
      <c r="F157" s="59"/>
      <c r="G157" s="58">
        <f t="shared" si="63"/>
        <v>0</v>
      </c>
      <c r="H157" s="60">
        <f t="shared" si="64"/>
        <v>5037.92</v>
      </c>
      <c r="I157" s="77">
        <v>7.27</v>
      </c>
      <c r="J157" s="93">
        <f t="shared" si="65"/>
        <v>36625.68</v>
      </c>
      <c r="K157" s="61">
        <f t="shared" si="66"/>
        <v>0</v>
      </c>
      <c r="L157" s="62">
        <f t="shared" si="67"/>
        <v>0</v>
      </c>
      <c r="M157" s="61">
        <f t="shared" si="68"/>
        <v>0</v>
      </c>
      <c r="N157" s="61">
        <f t="shared" si="69"/>
        <v>36625.68</v>
      </c>
      <c r="O157" s="63" t="str">
        <f t="shared" si="70"/>
        <v xml:space="preserve"> </v>
      </c>
      <c r="P157" s="63">
        <f t="shared" si="71"/>
        <v>100</v>
      </c>
    </row>
    <row r="158" spans="1:16" ht="49.2" customHeight="1" x14ac:dyDescent="0.25">
      <c r="A158" s="65" t="s">
        <v>331</v>
      </c>
      <c r="B158" s="65" t="s">
        <v>332</v>
      </c>
      <c r="C158" s="41" t="s">
        <v>34</v>
      </c>
      <c r="D158" s="57">
        <v>512.82000000000005</v>
      </c>
      <c r="E158" s="58"/>
      <c r="F158" s="59"/>
      <c r="G158" s="58">
        <f t="shared" si="63"/>
        <v>0</v>
      </c>
      <c r="H158" s="60">
        <f t="shared" si="64"/>
        <v>512.82000000000005</v>
      </c>
      <c r="I158" s="77">
        <v>675.96</v>
      </c>
      <c r="J158" s="93">
        <f t="shared" si="65"/>
        <v>346645.81</v>
      </c>
      <c r="K158" s="61">
        <f t="shared" si="66"/>
        <v>0</v>
      </c>
      <c r="L158" s="62">
        <f t="shared" si="67"/>
        <v>0</v>
      </c>
      <c r="M158" s="61">
        <f t="shared" si="68"/>
        <v>0</v>
      </c>
      <c r="N158" s="61">
        <f t="shared" si="69"/>
        <v>346645.81</v>
      </c>
      <c r="O158" s="63" t="str">
        <f t="shared" si="70"/>
        <v xml:space="preserve"> </v>
      </c>
      <c r="P158" s="63">
        <f t="shared" si="71"/>
        <v>100</v>
      </c>
    </row>
    <row r="159" spans="1:16" ht="42.6" customHeight="1" x14ac:dyDescent="0.25">
      <c r="A159" s="65" t="s">
        <v>333</v>
      </c>
      <c r="B159" s="65" t="s">
        <v>334</v>
      </c>
      <c r="C159" s="41" t="s">
        <v>11</v>
      </c>
      <c r="D159" s="57">
        <v>2542.64</v>
      </c>
      <c r="E159" s="58"/>
      <c r="F159" s="59"/>
      <c r="G159" s="58">
        <f t="shared" si="63"/>
        <v>0</v>
      </c>
      <c r="H159" s="60">
        <f t="shared" si="64"/>
        <v>2542.64</v>
      </c>
      <c r="I159" s="77">
        <v>71.12</v>
      </c>
      <c r="J159" s="93">
        <f t="shared" si="65"/>
        <v>180832.56</v>
      </c>
      <c r="K159" s="61">
        <f t="shared" si="66"/>
        <v>0</v>
      </c>
      <c r="L159" s="62">
        <f t="shared" si="67"/>
        <v>0</v>
      </c>
      <c r="M159" s="61">
        <f t="shared" si="68"/>
        <v>0</v>
      </c>
      <c r="N159" s="61">
        <f t="shared" si="69"/>
        <v>180832.56</v>
      </c>
      <c r="O159" s="63" t="str">
        <f t="shared" si="70"/>
        <v xml:space="preserve"> </v>
      </c>
      <c r="P159" s="63">
        <f t="shared" si="71"/>
        <v>100</v>
      </c>
    </row>
    <row r="160" spans="1:16" ht="46.2" customHeight="1" x14ac:dyDescent="0.25">
      <c r="A160" s="65" t="s">
        <v>335</v>
      </c>
      <c r="B160" s="65" t="s">
        <v>336</v>
      </c>
      <c r="C160" s="41" t="s">
        <v>337</v>
      </c>
      <c r="D160" s="57">
        <v>654.9</v>
      </c>
      <c r="E160" s="58"/>
      <c r="F160" s="59"/>
      <c r="G160" s="58">
        <f t="shared" si="63"/>
        <v>0</v>
      </c>
      <c r="H160" s="60">
        <f t="shared" si="64"/>
        <v>654.9</v>
      </c>
      <c r="I160" s="77">
        <v>15.51</v>
      </c>
      <c r="J160" s="93">
        <f t="shared" si="65"/>
        <v>10157.5</v>
      </c>
      <c r="K160" s="61">
        <f t="shared" si="66"/>
        <v>0</v>
      </c>
      <c r="L160" s="62">
        <f t="shared" si="67"/>
        <v>0</v>
      </c>
      <c r="M160" s="61">
        <f t="shared" si="68"/>
        <v>0</v>
      </c>
      <c r="N160" s="61">
        <f t="shared" si="69"/>
        <v>10157.5</v>
      </c>
      <c r="O160" s="63" t="str">
        <f t="shared" si="70"/>
        <v xml:space="preserve"> </v>
      </c>
      <c r="P160" s="63">
        <f t="shared" si="71"/>
        <v>100</v>
      </c>
    </row>
    <row r="161" spans="1:16" ht="43.2" customHeight="1" x14ac:dyDescent="0.25">
      <c r="A161" s="65" t="s">
        <v>338</v>
      </c>
      <c r="B161" s="65" t="s">
        <v>339</v>
      </c>
      <c r="C161" s="41" t="s">
        <v>33</v>
      </c>
      <c r="D161" s="57">
        <v>6620.04</v>
      </c>
      <c r="E161" s="58"/>
      <c r="F161" s="59"/>
      <c r="G161" s="58">
        <f t="shared" si="63"/>
        <v>0</v>
      </c>
      <c r="H161" s="60">
        <f t="shared" si="64"/>
        <v>6620.04</v>
      </c>
      <c r="I161" s="77">
        <v>33</v>
      </c>
      <c r="J161" s="93">
        <f t="shared" si="65"/>
        <v>218461.32</v>
      </c>
      <c r="K161" s="61">
        <f t="shared" si="66"/>
        <v>0</v>
      </c>
      <c r="L161" s="62">
        <f t="shared" si="67"/>
        <v>0</v>
      </c>
      <c r="M161" s="61">
        <f t="shared" si="68"/>
        <v>0</v>
      </c>
      <c r="N161" s="61">
        <f t="shared" si="69"/>
        <v>218461.32</v>
      </c>
      <c r="O161" s="63" t="str">
        <f t="shared" si="70"/>
        <v xml:space="preserve"> </v>
      </c>
      <c r="P161" s="63">
        <f t="shared" si="71"/>
        <v>100</v>
      </c>
    </row>
    <row r="162" spans="1:16" ht="28.8" customHeight="1" x14ac:dyDescent="0.25">
      <c r="A162" s="65" t="s">
        <v>340</v>
      </c>
      <c r="B162" s="65" t="s">
        <v>341</v>
      </c>
      <c r="C162" s="41" t="s">
        <v>33</v>
      </c>
      <c r="D162" s="57">
        <v>254.56</v>
      </c>
      <c r="E162" s="58"/>
      <c r="F162" s="59"/>
      <c r="G162" s="58">
        <f t="shared" si="63"/>
        <v>0</v>
      </c>
      <c r="H162" s="60">
        <f t="shared" si="64"/>
        <v>254.56</v>
      </c>
      <c r="I162" s="77">
        <v>98.85</v>
      </c>
      <c r="J162" s="93">
        <f t="shared" si="65"/>
        <v>25163.26</v>
      </c>
      <c r="K162" s="61">
        <f t="shared" si="66"/>
        <v>0</v>
      </c>
      <c r="L162" s="62">
        <f t="shared" si="67"/>
        <v>0</v>
      </c>
      <c r="M162" s="61">
        <f t="shared" si="68"/>
        <v>0</v>
      </c>
      <c r="N162" s="61">
        <f t="shared" si="69"/>
        <v>25163.26</v>
      </c>
      <c r="O162" s="63" t="str">
        <f t="shared" si="70"/>
        <v xml:space="preserve"> </v>
      </c>
      <c r="P162" s="63">
        <f t="shared" si="71"/>
        <v>100</v>
      </c>
    </row>
    <row r="163" spans="1:16" ht="28.8" customHeight="1" x14ac:dyDescent="0.25">
      <c r="A163" s="65" t="s">
        <v>342</v>
      </c>
      <c r="B163" s="65" t="s">
        <v>343</v>
      </c>
      <c r="C163" s="41" t="s">
        <v>33</v>
      </c>
      <c r="D163" s="57">
        <v>5037.92</v>
      </c>
      <c r="E163" s="58"/>
      <c r="F163" s="59"/>
      <c r="G163" s="58">
        <f t="shared" si="63"/>
        <v>0</v>
      </c>
      <c r="H163" s="60">
        <f t="shared" si="64"/>
        <v>5037.92</v>
      </c>
      <c r="I163" s="77">
        <v>4.0999999999999996</v>
      </c>
      <c r="J163" s="93">
        <f t="shared" si="65"/>
        <v>20655.47</v>
      </c>
      <c r="K163" s="61">
        <f t="shared" si="66"/>
        <v>0</v>
      </c>
      <c r="L163" s="62">
        <f t="shared" si="67"/>
        <v>0</v>
      </c>
      <c r="M163" s="61">
        <f t="shared" si="68"/>
        <v>0</v>
      </c>
      <c r="N163" s="61">
        <f t="shared" si="69"/>
        <v>20655.47</v>
      </c>
      <c r="O163" s="63" t="str">
        <f t="shared" si="70"/>
        <v xml:space="preserve"> </v>
      </c>
      <c r="P163" s="63">
        <f t="shared" si="71"/>
        <v>100</v>
      </c>
    </row>
    <row r="164" spans="1:16" ht="28.8" customHeight="1" x14ac:dyDescent="0.25">
      <c r="A164" s="65" t="s">
        <v>344</v>
      </c>
      <c r="B164" s="65" t="s">
        <v>345</v>
      </c>
      <c r="C164" s="41" t="s">
        <v>337</v>
      </c>
      <c r="D164" s="57">
        <v>370</v>
      </c>
      <c r="E164" s="58"/>
      <c r="F164" s="59"/>
      <c r="G164" s="58">
        <f t="shared" si="63"/>
        <v>0</v>
      </c>
      <c r="H164" s="60">
        <f t="shared" si="64"/>
        <v>370</v>
      </c>
      <c r="I164" s="77">
        <v>32.369999999999997</v>
      </c>
      <c r="J164" s="93">
        <f t="shared" si="65"/>
        <v>11976.9</v>
      </c>
      <c r="K164" s="61">
        <f t="shared" si="66"/>
        <v>0</v>
      </c>
      <c r="L164" s="62">
        <f t="shared" si="67"/>
        <v>0</v>
      </c>
      <c r="M164" s="61">
        <f t="shared" si="68"/>
        <v>0</v>
      </c>
      <c r="N164" s="61">
        <f t="shared" si="69"/>
        <v>11976.9</v>
      </c>
      <c r="O164" s="63" t="str">
        <f t="shared" si="70"/>
        <v xml:space="preserve"> </v>
      </c>
      <c r="P164" s="63">
        <f t="shared" si="71"/>
        <v>100</v>
      </c>
    </row>
    <row r="165" spans="1:16" ht="13.2" x14ac:dyDescent="0.25">
      <c r="A165" s="43" t="s">
        <v>346</v>
      </c>
      <c r="B165" s="43" t="s">
        <v>347</v>
      </c>
      <c r="C165" s="44"/>
      <c r="D165" s="79"/>
      <c r="E165" s="80"/>
      <c r="F165" s="81"/>
      <c r="G165" s="80"/>
      <c r="H165" s="82"/>
      <c r="I165" s="86"/>
      <c r="J165" s="88">
        <f>SUM(J166:J172)</f>
        <v>1056647.7139999999</v>
      </c>
      <c r="K165" s="88">
        <f t="shared" ref="K165:N165" si="74">SUM(K166:K172)</f>
        <v>0</v>
      </c>
      <c r="L165" s="88">
        <f t="shared" si="74"/>
        <v>0</v>
      </c>
      <c r="M165" s="88">
        <f t="shared" si="74"/>
        <v>0</v>
      </c>
      <c r="N165" s="88">
        <f t="shared" si="74"/>
        <v>1056647.7139999999</v>
      </c>
      <c r="O165" s="56" t="str">
        <f t="shared" si="70"/>
        <v xml:space="preserve"> </v>
      </c>
      <c r="P165" s="56">
        <f t="shared" si="71"/>
        <v>100</v>
      </c>
    </row>
    <row r="166" spans="1:16" ht="28.8" customHeight="1" x14ac:dyDescent="0.25">
      <c r="A166" s="65" t="s">
        <v>348</v>
      </c>
      <c r="B166" s="65" t="s">
        <v>349</v>
      </c>
      <c r="C166" s="41" t="s">
        <v>11</v>
      </c>
      <c r="D166" s="57">
        <v>370</v>
      </c>
      <c r="E166" s="58"/>
      <c r="F166" s="59"/>
      <c r="G166" s="58">
        <f t="shared" si="63"/>
        <v>0</v>
      </c>
      <c r="H166" s="60">
        <f t="shared" si="64"/>
        <v>370</v>
      </c>
      <c r="I166" s="77">
        <v>111.04</v>
      </c>
      <c r="J166" s="93">
        <f>ROUND(D166*I166,2)-0.006</f>
        <v>41084.794000000002</v>
      </c>
      <c r="K166" s="61">
        <f t="shared" si="66"/>
        <v>0</v>
      </c>
      <c r="L166" s="62">
        <f t="shared" si="67"/>
        <v>0</v>
      </c>
      <c r="M166" s="61">
        <f t="shared" si="68"/>
        <v>0</v>
      </c>
      <c r="N166" s="61">
        <f t="shared" si="69"/>
        <v>41084.794000000002</v>
      </c>
      <c r="O166" s="63" t="str">
        <f t="shared" si="70"/>
        <v xml:space="preserve"> </v>
      </c>
      <c r="P166" s="63">
        <f t="shared" si="71"/>
        <v>100</v>
      </c>
    </row>
    <row r="167" spans="1:16" ht="28.8" customHeight="1" x14ac:dyDescent="0.25">
      <c r="A167" s="65" t="s">
        <v>350</v>
      </c>
      <c r="B167" s="65" t="s">
        <v>351</v>
      </c>
      <c r="C167" s="41" t="s">
        <v>32</v>
      </c>
      <c r="D167" s="57">
        <v>74</v>
      </c>
      <c r="E167" s="58"/>
      <c r="F167" s="59"/>
      <c r="G167" s="58">
        <f t="shared" si="63"/>
        <v>0</v>
      </c>
      <c r="H167" s="60">
        <f t="shared" si="64"/>
        <v>74</v>
      </c>
      <c r="I167" s="77">
        <v>1827.84</v>
      </c>
      <c r="J167" s="93">
        <f t="shared" si="65"/>
        <v>135260.16</v>
      </c>
      <c r="K167" s="61">
        <f t="shared" si="66"/>
        <v>0</v>
      </c>
      <c r="L167" s="62">
        <f t="shared" si="67"/>
        <v>0</v>
      </c>
      <c r="M167" s="61">
        <f t="shared" si="68"/>
        <v>0</v>
      </c>
      <c r="N167" s="61">
        <f t="shared" si="69"/>
        <v>135260.16</v>
      </c>
      <c r="O167" s="63" t="str">
        <f t="shared" si="70"/>
        <v xml:space="preserve"> </v>
      </c>
      <c r="P167" s="63">
        <f t="shared" si="71"/>
        <v>100</v>
      </c>
    </row>
    <row r="168" spans="1:16" ht="40.200000000000003" customHeight="1" x14ac:dyDescent="0.25">
      <c r="A168" s="65" t="s">
        <v>352</v>
      </c>
      <c r="B168" s="65" t="s">
        <v>336</v>
      </c>
      <c r="C168" s="41" t="s">
        <v>337</v>
      </c>
      <c r="D168" s="57">
        <v>5588.48</v>
      </c>
      <c r="E168" s="58"/>
      <c r="F168" s="59"/>
      <c r="G168" s="58">
        <f t="shared" si="63"/>
        <v>0</v>
      </c>
      <c r="H168" s="60">
        <f t="shared" si="64"/>
        <v>5588.48</v>
      </c>
      <c r="I168" s="77">
        <v>15.51</v>
      </c>
      <c r="J168" s="93">
        <f t="shared" si="65"/>
        <v>86677.32</v>
      </c>
      <c r="K168" s="61">
        <f t="shared" si="66"/>
        <v>0</v>
      </c>
      <c r="L168" s="62">
        <f t="shared" si="67"/>
        <v>0</v>
      </c>
      <c r="M168" s="61">
        <f t="shared" si="68"/>
        <v>0</v>
      </c>
      <c r="N168" s="61">
        <f t="shared" si="69"/>
        <v>86677.32</v>
      </c>
      <c r="O168" s="63" t="str">
        <f t="shared" si="70"/>
        <v xml:space="preserve"> </v>
      </c>
      <c r="P168" s="63">
        <f t="shared" si="71"/>
        <v>100</v>
      </c>
    </row>
    <row r="169" spans="1:16" ht="28.8" customHeight="1" x14ac:dyDescent="0.25">
      <c r="A169" s="65" t="s">
        <v>353</v>
      </c>
      <c r="B169" s="65" t="s">
        <v>354</v>
      </c>
      <c r="C169" s="41" t="s">
        <v>32</v>
      </c>
      <c r="D169" s="57">
        <v>22200</v>
      </c>
      <c r="E169" s="58"/>
      <c r="F169" s="59"/>
      <c r="G169" s="58">
        <f t="shared" si="63"/>
        <v>0</v>
      </c>
      <c r="H169" s="60">
        <f t="shared" si="64"/>
        <v>22200</v>
      </c>
      <c r="I169" s="77">
        <v>1.29</v>
      </c>
      <c r="J169" s="93">
        <f t="shared" si="65"/>
        <v>28638</v>
      </c>
      <c r="K169" s="61">
        <f t="shared" si="66"/>
        <v>0</v>
      </c>
      <c r="L169" s="62">
        <f t="shared" si="67"/>
        <v>0</v>
      </c>
      <c r="M169" s="61">
        <f t="shared" si="68"/>
        <v>0</v>
      </c>
      <c r="N169" s="61">
        <f t="shared" si="69"/>
        <v>28638</v>
      </c>
      <c r="O169" s="63" t="str">
        <f t="shared" si="70"/>
        <v xml:space="preserve"> </v>
      </c>
      <c r="P169" s="63">
        <f t="shared" si="71"/>
        <v>100</v>
      </c>
    </row>
    <row r="170" spans="1:16" ht="36.6" customHeight="1" x14ac:dyDescent="0.25">
      <c r="A170" s="65" t="s">
        <v>355</v>
      </c>
      <c r="B170" s="65" t="s">
        <v>356</v>
      </c>
      <c r="C170" s="41" t="s">
        <v>337</v>
      </c>
      <c r="D170" s="57">
        <v>11829.64</v>
      </c>
      <c r="E170" s="58"/>
      <c r="F170" s="59"/>
      <c r="G170" s="58">
        <f t="shared" si="63"/>
        <v>0</v>
      </c>
      <c r="H170" s="60">
        <f t="shared" si="64"/>
        <v>11829.64</v>
      </c>
      <c r="I170" s="77">
        <v>12.14</v>
      </c>
      <c r="J170" s="93">
        <f t="shared" si="65"/>
        <v>143611.82999999999</v>
      </c>
      <c r="K170" s="61">
        <f t="shared" si="66"/>
        <v>0</v>
      </c>
      <c r="L170" s="62">
        <f t="shared" si="67"/>
        <v>0</v>
      </c>
      <c r="M170" s="61">
        <f t="shared" si="68"/>
        <v>0</v>
      </c>
      <c r="N170" s="61">
        <f t="shared" si="69"/>
        <v>143611.82999999999</v>
      </c>
      <c r="O170" s="63" t="str">
        <f t="shared" si="70"/>
        <v xml:space="preserve"> </v>
      </c>
      <c r="P170" s="63">
        <f t="shared" si="71"/>
        <v>100</v>
      </c>
    </row>
    <row r="171" spans="1:16" ht="66" x14ac:dyDescent="0.25">
      <c r="A171" s="65" t="s">
        <v>357</v>
      </c>
      <c r="B171" s="65" t="s">
        <v>358</v>
      </c>
      <c r="C171" s="41" t="s">
        <v>34</v>
      </c>
      <c r="D171" s="57">
        <v>906.5</v>
      </c>
      <c r="E171" s="58"/>
      <c r="F171" s="59"/>
      <c r="G171" s="58">
        <f t="shared" si="63"/>
        <v>0</v>
      </c>
      <c r="H171" s="60">
        <f t="shared" si="64"/>
        <v>906.5</v>
      </c>
      <c r="I171" s="77">
        <v>670.23</v>
      </c>
      <c r="J171" s="93">
        <f t="shared" si="65"/>
        <v>607563.5</v>
      </c>
      <c r="K171" s="61">
        <f t="shared" si="66"/>
        <v>0</v>
      </c>
      <c r="L171" s="62">
        <f t="shared" si="67"/>
        <v>0</v>
      </c>
      <c r="M171" s="61">
        <f t="shared" si="68"/>
        <v>0</v>
      </c>
      <c r="N171" s="61">
        <f t="shared" si="69"/>
        <v>607563.5</v>
      </c>
      <c r="O171" s="63" t="str">
        <f t="shared" si="70"/>
        <v xml:space="preserve"> </v>
      </c>
      <c r="P171" s="63">
        <f t="shared" si="71"/>
        <v>100</v>
      </c>
    </row>
    <row r="172" spans="1:16" ht="37.200000000000003" customHeight="1" x14ac:dyDescent="0.25">
      <c r="A172" s="65" t="s">
        <v>359</v>
      </c>
      <c r="B172" s="65" t="s">
        <v>360</v>
      </c>
      <c r="C172" s="41" t="s">
        <v>337</v>
      </c>
      <c r="D172" s="57">
        <v>1240.98</v>
      </c>
      <c r="E172" s="58"/>
      <c r="F172" s="59"/>
      <c r="G172" s="58">
        <f t="shared" si="63"/>
        <v>0</v>
      </c>
      <c r="H172" s="60">
        <f t="shared" si="64"/>
        <v>1240.98</v>
      </c>
      <c r="I172" s="77">
        <v>11.13</v>
      </c>
      <c r="J172" s="93">
        <f t="shared" si="65"/>
        <v>13812.11</v>
      </c>
      <c r="K172" s="61">
        <f t="shared" si="66"/>
        <v>0</v>
      </c>
      <c r="L172" s="62">
        <f t="shared" si="67"/>
        <v>0</v>
      </c>
      <c r="M172" s="61">
        <f t="shared" si="68"/>
        <v>0</v>
      </c>
      <c r="N172" s="61">
        <f t="shared" si="69"/>
        <v>13812.11</v>
      </c>
      <c r="O172" s="63" t="str">
        <f t="shared" si="70"/>
        <v xml:space="preserve"> </v>
      </c>
      <c r="P172" s="63">
        <f t="shared" si="71"/>
        <v>100</v>
      </c>
    </row>
    <row r="173" spans="1:16" ht="13.2" x14ac:dyDescent="0.25">
      <c r="A173" s="43" t="s">
        <v>361</v>
      </c>
      <c r="B173" s="43" t="s">
        <v>362</v>
      </c>
      <c r="C173" s="44"/>
      <c r="D173" s="79"/>
      <c r="E173" s="80"/>
      <c r="F173" s="81"/>
      <c r="G173" s="80">
        <f t="shared" si="63"/>
        <v>0</v>
      </c>
      <c r="H173" s="82"/>
      <c r="I173" s="86"/>
      <c r="J173" s="88">
        <f>J174</f>
        <v>81641.919999999998</v>
      </c>
      <c r="K173" s="88">
        <f t="shared" ref="K173:N173" si="75">K174</f>
        <v>0</v>
      </c>
      <c r="L173" s="88">
        <f t="shared" si="75"/>
        <v>0</v>
      </c>
      <c r="M173" s="88">
        <f t="shared" si="75"/>
        <v>0</v>
      </c>
      <c r="N173" s="88">
        <f t="shared" si="75"/>
        <v>81641.919999999998</v>
      </c>
      <c r="O173" s="56" t="str">
        <f t="shared" si="70"/>
        <v xml:space="preserve"> </v>
      </c>
      <c r="P173" s="56">
        <f t="shared" si="71"/>
        <v>100</v>
      </c>
    </row>
    <row r="174" spans="1:16" ht="42" customHeight="1" x14ac:dyDescent="0.25">
      <c r="A174" s="65" t="s">
        <v>363</v>
      </c>
      <c r="B174" s="65" t="s">
        <v>364</v>
      </c>
      <c r="C174" s="41" t="s">
        <v>33</v>
      </c>
      <c r="D174" s="57">
        <v>2333.96</v>
      </c>
      <c r="E174" s="58"/>
      <c r="F174" s="59"/>
      <c r="G174" s="58">
        <f t="shared" si="63"/>
        <v>0</v>
      </c>
      <c r="H174" s="60">
        <f t="shared" si="64"/>
        <v>2333.96</v>
      </c>
      <c r="I174" s="77">
        <v>34.979999999999997</v>
      </c>
      <c r="J174" s="93">
        <f t="shared" si="65"/>
        <v>81641.919999999998</v>
      </c>
      <c r="K174" s="61">
        <f t="shared" si="66"/>
        <v>0</v>
      </c>
      <c r="L174" s="62">
        <f t="shared" si="67"/>
        <v>0</v>
      </c>
      <c r="M174" s="61">
        <f t="shared" si="68"/>
        <v>0</v>
      </c>
      <c r="N174" s="61">
        <f t="shared" si="69"/>
        <v>81641.919999999998</v>
      </c>
      <c r="O174" s="63" t="str">
        <f t="shared" si="70"/>
        <v xml:space="preserve"> </v>
      </c>
      <c r="P174" s="63">
        <f t="shared" si="71"/>
        <v>100</v>
      </c>
    </row>
    <row r="175" spans="1:16" ht="13.2" x14ac:dyDescent="0.25">
      <c r="A175" s="43" t="s">
        <v>365</v>
      </c>
      <c r="B175" s="43" t="s">
        <v>366</v>
      </c>
      <c r="C175" s="44"/>
      <c r="D175" s="79"/>
      <c r="E175" s="80"/>
      <c r="F175" s="81"/>
      <c r="G175" s="80">
        <f t="shared" si="63"/>
        <v>0</v>
      </c>
      <c r="H175" s="82"/>
      <c r="I175" s="86"/>
      <c r="J175" s="88">
        <f>SUM(J176:J180)</f>
        <v>787756.79</v>
      </c>
      <c r="K175" s="88">
        <f t="shared" ref="K175:N175" si="76">SUM(K176:K180)</f>
        <v>0</v>
      </c>
      <c r="L175" s="88">
        <f t="shared" si="76"/>
        <v>0</v>
      </c>
      <c r="M175" s="88">
        <f t="shared" si="76"/>
        <v>0</v>
      </c>
      <c r="N175" s="88">
        <f t="shared" si="76"/>
        <v>787756.79</v>
      </c>
      <c r="O175" s="56" t="str">
        <f t="shared" si="70"/>
        <v xml:space="preserve"> </v>
      </c>
      <c r="P175" s="56">
        <f t="shared" si="71"/>
        <v>100</v>
      </c>
    </row>
    <row r="176" spans="1:16" ht="28.8" customHeight="1" x14ac:dyDescent="0.25">
      <c r="A176" s="65" t="s">
        <v>367</v>
      </c>
      <c r="B176" s="65" t="s">
        <v>368</v>
      </c>
      <c r="C176" s="41" t="s">
        <v>33</v>
      </c>
      <c r="D176" s="57">
        <v>5137.08</v>
      </c>
      <c r="E176" s="58"/>
      <c r="F176" s="59"/>
      <c r="G176" s="58">
        <f t="shared" si="63"/>
        <v>0</v>
      </c>
      <c r="H176" s="60">
        <f t="shared" si="64"/>
        <v>5137.08</v>
      </c>
      <c r="I176" s="77">
        <v>44.43</v>
      </c>
      <c r="J176" s="93">
        <f t="shared" si="65"/>
        <v>228240.46</v>
      </c>
      <c r="K176" s="61">
        <f t="shared" si="66"/>
        <v>0</v>
      </c>
      <c r="L176" s="62">
        <f t="shared" si="67"/>
        <v>0</v>
      </c>
      <c r="M176" s="61">
        <f t="shared" si="68"/>
        <v>0</v>
      </c>
      <c r="N176" s="61">
        <f t="shared" si="69"/>
        <v>228240.46</v>
      </c>
      <c r="O176" s="63" t="str">
        <f t="shared" si="70"/>
        <v xml:space="preserve"> </v>
      </c>
      <c r="P176" s="63">
        <f t="shared" si="71"/>
        <v>100</v>
      </c>
    </row>
    <row r="177" spans="1:16" ht="39.6" x14ac:dyDescent="0.25">
      <c r="A177" s="65" t="s">
        <v>369</v>
      </c>
      <c r="B177" s="65" t="s">
        <v>370</v>
      </c>
      <c r="C177" s="41" t="s">
        <v>33</v>
      </c>
      <c r="D177" s="57">
        <v>5137.08</v>
      </c>
      <c r="E177" s="58"/>
      <c r="F177" s="59"/>
      <c r="G177" s="58">
        <f t="shared" si="63"/>
        <v>0</v>
      </c>
      <c r="H177" s="60">
        <f t="shared" si="64"/>
        <v>5137.08</v>
      </c>
      <c r="I177" s="77">
        <v>87.97</v>
      </c>
      <c r="J177" s="93">
        <f t="shared" si="65"/>
        <v>451908.93</v>
      </c>
      <c r="K177" s="61">
        <f t="shared" si="66"/>
        <v>0</v>
      </c>
      <c r="L177" s="62">
        <f t="shared" si="67"/>
        <v>0</v>
      </c>
      <c r="M177" s="61">
        <f t="shared" si="68"/>
        <v>0</v>
      </c>
      <c r="N177" s="61">
        <f t="shared" si="69"/>
        <v>451908.93</v>
      </c>
      <c r="O177" s="63" t="str">
        <f t="shared" si="70"/>
        <v xml:space="preserve"> </v>
      </c>
      <c r="P177" s="63">
        <f t="shared" si="71"/>
        <v>100</v>
      </c>
    </row>
    <row r="178" spans="1:16" ht="50.4" customHeight="1" x14ac:dyDescent="0.25">
      <c r="A178" s="65" t="s">
        <v>371</v>
      </c>
      <c r="B178" s="65" t="s">
        <v>372</v>
      </c>
      <c r="C178" s="41" t="s">
        <v>33</v>
      </c>
      <c r="D178" s="57">
        <v>222</v>
      </c>
      <c r="E178" s="58"/>
      <c r="F178" s="59"/>
      <c r="G178" s="58">
        <f t="shared" si="63"/>
        <v>0</v>
      </c>
      <c r="H178" s="60">
        <f t="shared" si="64"/>
        <v>222</v>
      </c>
      <c r="I178" s="77">
        <v>84.24</v>
      </c>
      <c r="J178" s="93">
        <f t="shared" si="65"/>
        <v>18701.28</v>
      </c>
      <c r="K178" s="61">
        <f t="shared" si="66"/>
        <v>0</v>
      </c>
      <c r="L178" s="62">
        <f t="shared" si="67"/>
        <v>0</v>
      </c>
      <c r="M178" s="61">
        <f t="shared" si="68"/>
        <v>0</v>
      </c>
      <c r="N178" s="61">
        <f t="shared" si="69"/>
        <v>18701.28</v>
      </c>
      <c r="O178" s="63" t="str">
        <f t="shared" si="70"/>
        <v xml:space="preserve"> </v>
      </c>
      <c r="P178" s="63">
        <f t="shared" si="71"/>
        <v>100</v>
      </c>
    </row>
    <row r="179" spans="1:16" ht="13.2" x14ac:dyDescent="0.25">
      <c r="A179" s="65" t="s">
        <v>373</v>
      </c>
      <c r="B179" s="65" t="s">
        <v>374</v>
      </c>
      <c r="C179" s="41" t="s">
        <v>11</v>
      </c>
      <c r="D179" s="57">
        <v>856.92</v>
      </c>
      <c r="E179" s="58"/>
      <c r="F179" s="59"/>
      <c r="G179" s="58">
        <f t="shared" si="63"/>
        <v>0</v>
      </c>
      <c r="H179" s="60">
        <f t="shared" si="64"/>
        <v>856.92</v>
      </c>
      <c r="I179" s="77">
        <v>89.3</v>
      </c>
      <c r="J179" s="93">
        <f t="shared" si="65"/>
        <v>76522.960000000006</v>
      </c>
      <c r="K179" s="61">
        <f t="shared" si="66"/>
        <v>0</v>
      </c>
      <c r="L179" s="62">
        <f t="shared" si="67"/>
        <v>0</v>
      </c>
      <c r="M179" s="61">
        <f t="shared" si="68"/>
        <v>0</v>
      </c>
      <c r="N179" s="61">
        <f t="shared" si="69"/>
        <v>76522.960000000006</v>
      </c>
      <c r="O179" s="63" t="str">
        <f t="shared" si="70"/>
        <v xml:space="preserve"> </v>
      </c>
      <c r="P179" s="63">
        <f t="shared" si="71"/>
        <v>100</v>
      </c>
    </row>
    <row r="180" spans="1:16" ht="51.6" customHeight="1" x14ac:dyDescent="0.25">
      <c r="A180" s="65" t="s">
        <v>375</v>
      </c>
      <c r="B180" s="65" t="s">
        <v>376</v>
      </c>
      <c r="C180" s="41" t="s">
        <v>11</v>
      </c>
      <c r="D180" s="57">
        <v>444</v>
      </c>
      <c r="E180" s="58"/>
      <c r="F180" s="59"/>
      <c r="G180" s="58">
        <f t="shared" si="63"/>
        <v>0</v>
      </c>
      <c r="H180" s="60">
        <f t="shared" si="64"/>
        <v>444</v>
      </c>
      <c r="I180" s="77">
        <v>27.89</v>
      </c>
      <c r="J180" s="93">
        <f t="shared" si="65"/>
        <v>12383.16</v>
      </c>
      <c r="K180" s="61">
        <f t="shared" si="66"/>
        <v>0</v>
      </c>
      <c r="L180" s="62">
        <f t="shared" si="67"/>
        <v>0</v>
      </c>
      <c r="M180" s="61">
        <f t="shared" si="68"/>
        <v>0</v>
      </c>
      <c r="N180" s="61">
        <f t="shared" si="69"/>
        <v>12383.16</v>
      </c>
      <c r="O180" s="63" t="str">
        <f t="shared" si="70"/>
        <v xml:space="preserve"> </v>
      </c>
      <c r="P180" s="63">
        <f t="shared" si="71"/>
        <v>100</v>
      </c>
    </row>
    <row r="181" spans="1:16" ht="13.2" x14ac:dyDescent="0.25">
      <c r="A181" s="43" t="s">
        <v>377</v>
      </c>
      <c r="B181" s="43" t="s">
        <v>378</v>
      </c>
      <c r="C181" s="44"/>
      <c r="D181" s="79"/>
      <c r="E181" s="80"/>
      <c r="F181" s="81"/>
      <c r="G181" s="80"/>
      <c r="H181" s="82"/>
      <c r="I181" s="86"/>
      <c r="J181" s="88">
        <f>SUM(J182:J189)</f>
        <v>407705.85000000009</v>
      </c>
      <c r="K181" s="88">
        <f t="shared" ref="K181:N181" si="77">SUM(K182:K189)</f>
        <v>0</v>
      </c>
      <c r="L181" s="88">
        <f t="shared" si="77"/>
        <v>0</v>
      </c>
      <c r="M181" s="88">
        <f t="shared" si="77"/>
        <v>0</v>
      </c>
      <c r="N181" s="88">
        <f t="shared" si="77"/>
        <v>407705.85000000009</v>
      </c>
      <c r="O181" s="56" t="str">
        <f t="shared" si="70"/>
        <v xml:space="preserve"> </v>
      </c>
      <c r="P181" s="56">
        <f t="shared" si="71"/>
        <v>100</v>
      </c>
    </row>
    <row r="182" spans="1:16" ht="60" customHeight="1" x14ac:dyDescent="0.25">
      <c r="A182" s="65" t="s">
        <v>379</v>
      </c>
      <c r="B182" s="65" t="s">
        <v>380</v>
      </c>
      <c r="C182" s="41" t="s">
        <v>33</v>
      </c>
      <c r="D182" s="57">
        <v>9001.36</v>
      </c>
      <c r="E182" s="58"/>
      <c r="F182" s="59"/>
      <c r="G182" s="58">
        <f t="shared" si="63"/>
        <v>0</v>
      </c>
      <c r="H182" s="60">
        <f t="shared" si="64"/>
        <v>9001.36</v>
      </c>
      <c r="I182" s="77">
        <v>2.67</v>
      </c>
      <c r="J182" s="93">
        <f t="shared" si="65"/>
        <v>24033.63</v>
      </c>
      <c r="K182" s="61">
        <f t="shared" si="66"/>
        <v>0</v>
      </c>
      <c r="L182" s="62">
        <f t="shared" si="67"/>
        <v>0</v>
      </c>
      <c r="M182" s="61">
        <f t="shared" si="68"/>
        <v>0</v>
      </c>
      <c r="N182" s="61">
        <f t="shared" si="69"/>
        <v>24033.63</v>
      </c>
      <c r="O182" s="63" t="str">
        <f t="shared" si="70"/>
        <v xml:space="preserve"> </v>
      </c>
      <c r="P182" s="63">
        <f t="shared" si="71"/>
        <v>100</v>
      </c>
    </row>
    <row r="183" spans="1:16" ht="65.400000000000006" customHeight="1" x14ac:dyDescent="0.25">
      <c r="A183" s="65" t="s">
        <v>381</v>
      </c>
      <c r="B183" s="65" t="s">
        <v>382</v>
      </c>
      <c r="C183" s="41" t="s">
        <v>33</v>
      </c>
      <c r="D183" s="57">
        <v>274.54000000000002</v>
      </c>
      <c r="E183" s="58"/>
      <c r="F183" s="59"/>
      <c r="G183" s="58">
        <f t="shared" si="63"/>
        <v>0</v>
      </c>
      <c r="H183" s="60">
        <f t="shared" si="64"/>
        <v>274.54000000000002</v>
      </c>
      <c r="I183" s="77">
        <v>69.599999999999994</v>
      </c>
      <c r="J183" s="93">
        <f t="shared" si="65"/>
        <v>19107.98</v>
      </c>
      <c r="K183" s="61">
        <f t="shared" si="66"/>
        <v>0</v>
      </c>
      <c r="L183" s="62">
        <f t="shared" si="67"/>
        <v>0</v>
      </c>
      <c r="M183" s="61">
        <f t="shared" si="68"/>
        <v>0</v>
      </c>
      <c r="N183" s="61">
        <f t="shared" si="69"/>
        <v>19107.98</v>
      </c>
      <c r="O183" s="63" t="str">
        <f t="shared" si="70"/>
        <v xml:space="preserve"> </v>
      </c>
      <c r="P183" s="63">
        <f t="shared" si="71"/>
        <v>100</v>
      </c>
    </row>
    <row r="184" spans="1:16" ht="50.4" customHeight="1" x14ac:dyDescent="0.25">
      <c r="A184" s="65" t="s">
        <v>383</v>
      </c>
      <c r="B184" s="65" t="s">
        <v>384</v>
      </c>
      <c r="C184" s="41" t="s">
        <v>34</v>
      </c>
      <c r="D184" s="57">
        <v>100.64</v>
      </c>
      <c r="E184" s="58"/>
      <c r="F184" s="59"/>
      <c r="G184" s="58">
        <f t="shared" si="63"/>
        <v>0</v>
      </c>
      <c r="H184" s="60">
        <f t="shared" si="64"/>
        <v>100.64</v>
      </c>
      <c r="I184" s="77">
        <v>834.96</v>
      </c>
      <c r="J184" s="93">
        <f t="shared" si="65"/>
        <v>84030.37</v>
      </c>
      <c r="K184" s="61">
        <f t="shared" si="66"/>
        <v>0</v>
      </c>
      <c r="L184" s="62">
        <f t="shared" si="67"/>
        <v>0</v>
      </c>
      <c r="M184" s="61">
        <f t="shared" si="68"/>
        <v>0</v>
      </c>
      <c r="N184" s="61">
        <f t="shared" si="69"/>
        <v>84030.37</v>
      </c>
      <c r="O184" s="63" t="str">
        <f t="shared" si="70"/>
        <v xml:space="preserve"> </v>
      </c>
      <c r="P184" s="63">
        <f t="shared" si="71"/>
        <v>100</v>
      </c>
    </row>
    <row r="185" spans="1:16" ht="28.8" customHeight="1" x14ac:dyDescent="0.25">
      <c r="A185" s="65" t="s">
        <v>385</v>
      </c>
      <c r="B185" s="65" t="s">
        <v>386</v>
      </c>
      <c r="C185" s="41" t="s">
        <v>33</v>
      </c>
      <c r="D185" s="57">
        <v>87.32</v>
      </c>
      <c r="E185" s="58"/>
      <c r="F185" s="59"/>
      <c r="G185" s="58">
        <f t="shared" si="63"/>
        <v>0</v>
      </c>
      <c r="H185" s="60">
        <f t="shared" si="64"/>
        <v>87.32</v>
      </c>
      <c r="I185" s="77">
        <v>193.31</v>
      </c>
      <c r="J185" s="93">
        <f t="shared" si="65"/>
        <v>16879.830000000002</v>
      </c>
      <c r="K185" s="61">
        <f t="shared" si="66"/>
        <v>0</v>
      </c>
      <c r="L185" s="62">
        <f t="shared" si="67"/>
        <v>0</v>
      </c>
      <c r="M185" s="61">
        <f t="shared" si="68"/>
        <v>0</v>
      </c>
      <c r="N185" s="61">
        <f t="shared" si="69"/>
        <v>16879.830000000002</v>
      </c>
      <c r="O185" s="63" t="str">
        <f t="shared" si="70"/>
        <v xml:space="preserve"> </v>
      </c>
      <c r="P185" s="63">
        <f t="shared" si="71"/>
        <v>100</v>
      </c>
    </row>
    <row r="186" spans="1:16" ht="59.4" customHeight="1" x14ac:dyDescent="0.25">
      <c r="A186" s="65" t="s">
        <v>387</v>
      </c>
      <c r="B186" s="65" t="s">
        <v>388</v>
      </c>
      <c r="C186" s="41" t="s">
        <v>33</v>
      </c>
      <c r="D186" s="57">
        <v>3512.04</v>
      </c>
      <c r="E186" s="58"/>
      <c r="F186" s="59"/>
      <c r="G186" s="58">
        <f t="shared" si="63"/>
        <v>0</v>
      </c>
      <c r="H186" s="60">
        <f t="shared" si="64"/>
        <v>3512.04</v>
      </c>
      <c r="I186" s="77">
        <v>62.82</v>
      </c>
      <c r="J186" s="93">
        <f t="shared" si="65"/>
        <v>220626.35</v>
      </c>
      <c r="K186" s="61">
        <f t="shared" si="66"/>
        <v>0</v>
      </c>
      <c r="L186" s="62">
        <f t="shared" si="67"/>
        <v>0</v>
      </c>
      <c r="M186" s="61">
        <f t="shared" si="68"/>
        <v>0</v>
      </c>
      <c r="N186" s="61">
        <f t="shared" si="69"/>
        <v>220626.35</v>
      </c>
      <c r="O186" s="63" t="str">
        <f t="shared" si="70"/>
        <v xml:space="preserve"> </v>
      </c>
      <c r="P186" s="63">
        <f t="shared" si="71"/>
        <v>100</v>
      </c>
    </row>
    <row r="187" spans="1:16" ht="47.4" customHeight="1" x14ac:dyDescent="0.25">
      <c r="A187" s="65" t="s">
        <v>389</v>
      </c>
      <c r="B187" s="65" t="s">
        <v>47</v>
      </c>
      <c r="C187" s="41" t="s">
        <v>34</v>
      </c>
      <c r="D187" s="57">
        <v>26.64</v>
      </c>
      <c r="E187" s="58"/>
      <c r="F187" s="59"/>
      <c r="G187" s="58">
        <f t="shared" si="63"/>
        <v>0</v>
      </c>
      <c r="H187" s="60">
        <f t="shared" si="64"/>
        <v>26.64</v>
      </c>
      <c r="I187" s="77">
        <v>959.92</v>
      </c>
      <c r="J187" s="93">
        <f t="shared" si="65"/>
        <v>25572.27</v>
      </c>
      <c r="K187" s="61">
        <f t="shared" si="66"/>
        <v>0</v>
      </c>
      <c r="L187" s="62">
        <f t="shared" si="67"/>
        <v>0</v>
      </c>
      <c r="M187" s="61">
        <f t="shared" si="68"/>
        <v>0</v>
      </c>
      <c r="N187" s="61">
        <f t="shared" si="69"/>
        <v>25572.27</v>
      </c>
      <c r="O187" s="63" t="str">
        <f t="shared" si="70"/>
        <v xml:space="preserve"> </v>
      </c>
      <c r="P187" s="63">
        <f t="shared" si="71"/>
        <v>100</v>
      </c>
    </row>
    <row r="188" spans="1:16" ht="28.8" customHeight="1" x14ac:dyDescent="0.25">
      <c r="A188" s="65" t="s">
        <v>390</v>
      </c>
      <c r="B188" s="65" t="s">
        <v>391</v>
      </c>
      <c r="C188" s="41" t="s">
        <v>11</v>
      </c>
      <c r="D188" s="57">
        <v>333</v>
      </c>
      <c r="E188" s="58"/>
      <c r="F188" s="59"/>
      <c r="G188" s="58">
        <f t="shared" si="63"/>
        <v>0</v>
      </c>
      <c r="H188" s="60">
        <f t="shared" si="64"/>
        <v>333</v>
      </c>
      <c r="I188" s="77">
        <v>18.440000000000001</v>
      </c>
      <c r="J188" s="93">
        <f t="shared" si="65"/>
        <v>6140.52</v>
      </c>
      <c r="K188" s="61">
        <f t="shared" si="66"/>
        <v>0</v>
      </c>
      <c r="L188" s="62">
        <f t="shared" si="67"/>
        <v>0</v>
      </c>
      <c r="M188" s="61">
        <f t="shared" si="68"/>
        <v>0</v>
      </c>
      <c r="N188" s="61">
        <f t="shared" si="69"/>
        <v>6140.52</v>
      </c>
      <c r="O188" s="63" t="str">
        <f t="shared" si="70"/>
        <v xml:space="preserve"> </v>
      </c>
      <c r="P188" s="63">
        <f t="shared" si="71"/>
        <v>100</v>
      </c>
    </row>
    <row r="189" spans="1:16" ht="28.8" customHeight="1" x14ac:dyDescent="0.25">
      <c r="A189" s="65" t="s">
        <v>392</v>
      </c>
      <c r="B189" s="65" t="s">
        <v>393</v>
      </c>
      <c r="C189" s="41" t="s">
        <v>11</v>
      </c>
      <c r="D189" s="57">
        <v>340.4</v>
      </c>
      <c r="E189" s="58"/>
      <c r="F189" s="59"/>
      <c r="G189" s="58">
        <f t="shared" si="63"/>
        <v>0</v>
      </c>
      <c r="H189" s="60">
        <f t="shared" si="64"/>
        <v>340.4</v>
      </c>
      <c r="I189" s="77">
        <v>33.24</v>
      </c>
      <c r="J189" s="93">
        <f t="shared" si="65"/>
        <v>11314.9</v>
      </c>
      <c r="K189" s="61">
        <f t="shared" si="66"/>
        <v>0</v>
      </c>
      <c r="L189" s="62">
        <f t="shared" si="67"/>
        <v>0</v>
      </c>
      <c r="M189" s="61">
        <f t="shared" si="68"/>
        <v>0</v>
      </c>
      <c r="N189" s="61">
        <f t="shared" si="69"/>
        <v>11314.9</v>
      </c>
      <c r="O189" s="63" t="str">
        <f t="shared" si="70"/>
        <v xml:space="preserve"> </v>
      </c>
      <c r="P189" s="63">
        <f t="shared" si="71"/>
        <v>100</v>
      </c>
    </row>
    <row r="190" spans="1:16" ht="13.2" x14ac:dyDescent="0.25">
      <c r="A190" s="43" t="s">
        <v>394</v>
      </c>
      <c r="B190" s="43" t="s">
        <v>395</v>
      </c>
      <c r="C190" s="44"/>
      <c r="D190" s="79"/>
      <c r="E190" s="80"/>
      <c r="F190" s="81"/>
      <c r="G190" s="80"/>
      <c r="H190" s="82"/>
      <c r="I190" s="86"/>
      <c r="J190" s="88">
        <f>SUM(J191:J195)</f>
        <v>581204.70000000007</v>
      </c>
      <c r="K190" s="88">
        <f t="shared" ref="K190:N190" si="78">SUM(K191:K195)</f>
        <v>0</v>
      </c>
      <c r="L190" s="88">
        <f t="shared" si="78"/>
        <v>0</v>
      </c>
      <c r="M190" s="88">
        <f t="shared" si="78"/>
        <v>0</v>
      </c>
      <c r="N190" s="88">
        <f t="shared" si="78"/>
        <v>581204.70000000007</v>
      </c>
      <c r="O190" s="56" t="str">
        <f t="shared" si="70"/>
        <v xml:space="preserve"> </v>
      </c>
      <c r="P190" s="56">
        <f t="shared" si="71"/>
        <v>100</v>
      </c>
    </row>
    <row r="191" spans="1:16" ht="28.8" customHeight="1" x14ac:dyDescent="0.25">
      <c r="A191" s="65" t="s">
        <v>396</v>
      </c>
      <c r="B191" s="65" t="s">
        <v>397</v>
      </c>
      <c r="C191" s="41" t="s">
        <v>32</v>
      </c>
      <c r="D191" s="57">
        <v>222</v>
      </c>
      <c r="E191" s="58"/>
      <c r="F191" s="59"/>
      <c r="G191" s="58">
        <f t="shared" si="63"/>
        <v>0</v>
      </c>
      <c r="H191" s="60">
        <f t="shared" si="64"/>
        <v>222</v>
      </c>
      <c r="I191" s="77">
        <v>822.38</v>
      </c>
      <c r="J191" s="93">
        <f t="shared" si="65"/>
        <v>182568.36</v>
      </c>
      <c r="K191" s="61">
        <f t="shared" si="66"/>
        <v>0</v>
      </c>
      <c r="L191" s="62">
        <f t="shared" si="67"/>
        <v>0</v>
      </c>
      <c r="M191" s="61">
        <f t="shared" si="68"/>
        <v>0</v>
      </c>
      <c r="N191" s="61">
        <f t="shared" si="69"/>
        <v>182568.36</v>
      </c>
      <c r="O191" s="63" t="str">
        <f t="shared" si="70"/>
        <v xml:space="preserve"> </v>
      </c>
      <c r="P191" s="63">
        <f t="shared" si="71"/>
        <v>100</v>
      </c>
    </row>
    <row r="192" spans="1:16" ht="28.8" customHeight="1" x14ac:dyDescent="0.25">
      <c r="A192" s="65" t="s">
        <v>398</v>
      </c>
      <c r="B192" s="65" t="s">
        <v>399</v>
      </c>
      <c r="C192" s="41" t="s">
        <v>32</v>
      </c>
      <c r="D192" s="57">
        <v>148</v>
      </c>
      <c r="E192" s="58"/>
      <c r="F192" s="59"/>
      <c r="G192" s="58">
        <f t="shared" si="63"/>
        <v>0</v>
      </c>
      <c r="H192" s="60">
        <f t="shared" si="64"/>
        <v>148</v>
      </c>
      <c r="I192" s="77">
        <v>1307.25</v>
      </c>
      <c r="J192" s="93">
        <f t="shared" si="65"/>
        <v>193473</v>
      </c>
      <c r="K192" s="61">
        <f t="shared" si="66"/>
        <v>0</v>
      </c>
      <c r="L192" s="62">
        <f t="shared" si="67"/>
        <v>0</v>
      </c>
      <c r="M192" s="61">
        <f t="shared" si="68"/>
        <v>0</v>
      </c>
      <c r="N192" s="61">
        <f t="shared" si="69"/>
        <v>193473</v>
      </c>
      <c r="O192" s="63" t="str">
        <f t="shared" si="70"/>
        <v xml:space="preserve"> </v>
      </c>
      <c r="P192" s="63">
        <f t="shared" si="71"/>
        <v>100</v>
      </c>
    </row>
    <row r="193" spans="1:16" ht="28.8" customHeight="1" x14ac:dyDescent="0.25">
      <c r="A193" s="65" t="s">
        <v>400</v>
      </c>
      <c r="B193" s="65" t="s">
        <v>401</v>
      </c>
      <c r="C193" s="41" t="s">
        <v>32</v>
      </c>
      <c r="D193" s="57">
        <v>740</v>
      </c>
      <c r="E193" s="58"/>
      <c r="F193" s="59"/>
      <c r="G193" s="58">
        <f t="shared" si="63"/>
        <v>0</v>
      </c>
      <c r="H193" s="60">
        <f t="shared" si="64"/>
        <v>740</v>
      </c>
      <c r="I193" s="77">
        <v>53.37</v>
      </c>
      <c r="J193" s="93">
        <f t="shared" si="65"/>
        <v>39493.800000000003</v>
      </c>
      <c r="K193" s="61">
        <f t="shared" si="66"/>
        <v>0</v>
      </c>
      <c r="L193" s="62">
        <f t="shared" si="67"/>
        <v>0</v>
      </c>
      <c r="M193" s="61">
        <f t="shared" si="68"/>
        <v>0</v>
      </c>
      <c r="N193" s="61">
        <f t="shared" si="69"/>
        <v>39493.800000000003</v>
      </c>
      <c r="O193" s="63" t="str">
        <f t="shared" si="70"/>
        <v xml:space="preserve"> </v>
      </c>
      <c r="P193" s="63">
        <f t="shared" si="71"/>
        <v>100</v>
      </c>
    </row>
    <row r="194" spans="1:16" ht="49.2" customHeight="1" x14ac:dyDescent="0.25">
      <c r="A194" s="65" t="s">
        <v>402</v>
      </c>
      <c r="B194" s="65" t="s">
        <v>403</v>
      </c>
      <c r="C194" s="41" t="s">
        <v>33</v>
      </c>
      <c r="D194" s="57">
        <v>371.48</v>
      </c>
      <c r="E194" s="58"/>
      <c r="F194" s="59"/>
      <c r="G194" s="58">
        <f t="shared" si="63"/>
        <v>0</v>
      </c>
      <c r="H194" s="60">
        <f t="shared" si="64"/>
        <v>371.48</v>
      </c>
      <c r="I194" s="77">
        <v>411.54</v>
      </c>
      <c r="J194" s="93">
        <f t="shared" si="65"/>
        <v>152878.88</v>
      </c>
      <c r="K194" s="61">
        <f t="shared" si="66"/>
        <v>0</v>
      </c>
      <c r="L194" s="62">
        <f t="shared" si="67"/>
        <v>0</v>
      </c>
      <c r="M194" s="61">
        <f t="shared" si="68"/>
        <v>0</v>
      </c>
      <c r="N194" s="61">
        <f t="shared" si="69"/>
        <v>152878.88</v>
      </c>
      <c r="O194" s="63" t="str">
        <f t="shared" si="70"/>
        <v xml:space="preserve"> </v>
      </c>
      <c r="P194" s="63">
        <f t="shared" si="71"/>
        <v>100</v>
      </c>
    </row>
    <row r="195" spans="1:16" ht="48.6" customHeight="1" x14ac:dyDescent="0.25">
      <c r="A195" s="65" t="s">
        <v>404</v>
      </c>
      <c r="B195" s="65" t="s">
        <v>405</v>
      </c>
      <c r="C195" s="41" t="s">
        <v>33</v>
      </c>
      <c r="D195" s="57">
        <v>31.08</v>
      </c>
      <c r="E195" s="58"/>
      <c r="F195" s="59"/>
      <c r="G195" s="58">
        <f t="shared" si="63"/>
        <v>0</v>
      </c>
      <c r="H195" s="60">
        <f t="shared" si="64"/>
        <v>31.08</v>
      </c>
      <c r="I195" s="77">
        <v>411.54</v>
      </c>
      <c r="J195" s="93">
        <f t="shared" si="65"/>
        <v>12790.66</v>
      </c>
      <c r="K195" s="61">
        <f t="shared" si="66"/>
        <v>0</v>
      </c>
      <c r="L195" s="62">
        <f t="shared" si="67"/>
        <v>0</v>
      </c>
      <c r="M195" s="61">
        <f t="shared" si="68"/>
        <v>0</v>
      </c>
      <c r="N195" s="61">
        <f t="shared" si="69"/>
        <v>12790.66</v>
      </c>
      <c r="O195" s="63" t="str">
        <f t="shared" si="70"/>
        <v xml:space="preserve"> </v>
      </c>
      <c r="P195" s="63">
        <f t="shared" si="71"/>
        <v>100</v>
      </c>
    </row>
    <row r="196" spans="1:16" ht="13.2" x14ac:dyDescent="0.25">
      <c r="A196" s="43" t="s">
        <v>406</v>
      </c>
      <c r="B196" s="43" t="s">
        <v>407</v>
      </c>
      <c r="C196" s="44"/>
      <c r="D196" s="79"/>
      <c r="E196" s="80"/>
      <c r="F196" s="81"/>
      <c r="G196" s="80">
        <f t="shared" si="63"/>
        <v>0</v>
      </c>
      <c r="H196" s="82"/>
      <c r="I196" s="86"/>
      <c r="J196" s="88">
        <f>SUM(J197:J200)</f>
        <v>619224.01</v>
      </c>
      <c r="K196" s="88">
        <f t="shared" ref="K196:N196" si="79">SUM(K197:K200)</f>
        <v>0</v>
      </c>
      <c r="L196" s="88">
        <f t="shared" si="79"/>
        <v>0</v>
      </c>
      <c r="M196" s="88">
        <f t="shared" si="79"/>
        <v>0</v>
      </c>
      <c r="N196" s="88">
        <f t="shared" si="79"/>
        <v>619224.01</v>
      </c>
      <c r="O196" s="56" t="str">
        <f t="shared" si="70"/>
        <v xml:space="preserve"> </v>
      </c>
      <c r="P196" s="56">
        <f t="shared" si="71"/>
        <v>100</v>
      </c>
    </row>
    <row r="197" spans="1:16" ht="39.6" x14ac:dyDescent="0.25">
      <c r="A197" s="65" t="s">
        <v>408</v>
      </c>
      <c r="B197" s="65" t="s">
        <v>409</v>
      </c>
      <c r="C197" s="41" t="s">
        <v>33</v>
      </c>
      <c r="D197" s="57">
        <v>2575.1999999999998</v>
      </c>
      <c r="E197" s="58"/>
      <c r="F197" s="59"/>
      <c r="G197" s="58">
        <f t="shared" si="63"/>
        <v>0</v>
      </c>
      <c r="H197" s="60">
        <f t="shared" si="64"/>
        <v>2575.1999999999998</v>
      </c>
      <c r="I197" s="77">
        <v>65.62</v>
      </c>
      <c r="J197" s="93">
        <f t="shared" si="65"/>
        <v>168984.62</v>
      </c>
      <c r="K197" s="61">
        <f t="shared" si="66"/>
        <v>0</v>
      </c>
      <c r="L197" s="62">
        <f t="shared" si="67"/>
        <v>0</v>
      </c>
      <c r="M197" s="61">
        <f t="shared" si="68"/>
        <v>0</v>
      </c>
      <c r="N197" s="61">
        <f t="shared" si="69"/>
        <v>168984.62</v>
      </c>
      <c r="O197" s="63" t="str">
        <f t="shared" si="70"/>
        <v xml:space="preserve"> </v>
      </c>
      <c r="P197" s="63">
        <f t="shared" si="71"/>
        <v>100</v>
      </c>
    </row>
    <row r="198" spans="1:16" ht="26.4" x14ac:dyDescent="0.25">
      <c r="A198" s="65" t="s">
        <v>410</v>
      </c>
      <c r="B198" s="65" t="s">
        <v>411</v>
      </c>
      <c r="C198" s="41" t="s">
        <v>33</v>
      </c>
      <c r="D198" s="57">
        <v>18002.72</v>
      </c>
      <c r="E198" s="58"/>
      <c r="F198" s="59"/>
      <c r="G198" s="58">
        <f t="shared" si="63"/>
        <v>0</v>
      </c>
      <c r="H198" s="60">
        <f t="shared" si="64"/>
        <v>18002.72</v>
      </c>
      <c r="I198" s="77">
        <v>4.18</v>
      </c>
      <c r="J198" s="93">
        <f t="shared" si="65"/>
        <v>75251.37</v>
      </c>
      <c r="K198" s="61">
        <f t="shared" si="66"/>
        <v>0</v>
      </c>
      <c r="L198" s="62">
        <f t="shared" si="67"/>
        <v>0</v>
      </c>
      <c r="M198" s="61">
        <f t="shared" si="68"/>
        <v>0</v>
      </c>
      <c r="N198" s="61">
        <f t="shared" si="69"/>
        <v>75251.37</v>
      </c>
      <c r="O198" s="63" t="str">
        <f t="shared" si="70"/>
        <v xml:space="preserve"> </v>
      </c>
      <c r="P198" s="63">
        <f t="shared" si="71"/>
        <v>100</v>
      </c>
    </row>
    <row r="199" spans="1:16" ht="28.8" customHeight="1" x14ac:dyDescent="0.25">
      <c r="A199" s="65" t="s">
        <v>412</v>
      </c>
      <c r="B199" s="65" t="s">
        <v>413</v>
      </c>
      <c r="C199" s="41" t="s">
        <v>33</v>
      </c>
      <c r="D199" s="57">
        <v>18002.72</v>
      </c>
      <c r="E199" s="58"/>
      <c r="F199" s="59"/>
      <c r="G199" s="58">
        <f t="shared" si="63"/>
        <v>0</v>
      </c>
      <c r="H199" s="60">
        <f t="shared" si="64"/>
        <v>18002.72</v>
      </c>
      <c r="I199" s="77">
        <v>12.15</v>
      </c>
      <c r="J199" s="93">
        <f t="shared" si="65"/>
        <v>218733.05</v>
      </c>
      <c r="K199" s="61">
        <f t="shared" si="66"/>
        <v>0</v>
      </c>
      <c r="L199" s="62">
        <f t="shared" si="67"/>
        <v>0</v>
      </c>
      <c r="M199" s="61">
        <f t="shared" si="68"/>
        <v>0</v>
      </c>
      <c r="N199" s="61">
        <f t="shared" si="69"/>
        <v>218733.05</v>
      </c>
      <c r="O199" s="63" t="str">
        <f t="shared" si="70"/>
        <v xml:space="preserve"> </v>
      </c>
      <c r="P199" s="63">
        <f t="shared" si="71"/>
        <v>100</v>
      </c>
    </row>
    <row r="200" spans="1:16" ht="28.8" customHeight="1" x14ac:dyDescent="0.25">
      <c r="A200" s="65" t="s">
        <v>414</v>
      </c>
      <c r="B200" s="65" t="s">
        <v>415</v>
      </c>
      <c r="C200" s="41" t="s">
        <v>33</v>
      </c>
      <c r="D200" s="57">
        <v>7704.88</v>
      </c>
      <c r="E200" s="58"/>
      <c r="F200" s="59"/>
      <c r="G200" s="58">
        <f t="shared" si="63"/>
        <v>0</v>
      </c>
      <c r="H200" s="60">
        <f t="shared" si="64"/>
        <v>7704.88</v>
      </c>
      <c r="I200" s="77">
        <v>20.28</v>
      </c>
      <c r="J200" s="93">
        <f t="shared" si="65"/>
        <v>156254.97</v>
      </c>
      <c r="K200" s="61">
        <f t="shared" si="66"/>
        <v>0</v>
      </c>
      <c r="L200" s="62">
        <f t="shared" si="67"/>
        <v>0</v>
      </c>
      <c r="M200" s="61">
        <f t="shared" si="68"/>
        <v>0</v>
      </c>
      <c r="N200" s="61">
        <f t="shared" si="69"/>
        <v>156254.97</v>
      </c>
      <c r="O200" s="63" t="str">
        <f t="shared" si="70"/>
        <v xml:space="preserve"> </v>
      </c>
      <c r="P200" s="63">
        <f t="shared" si="71"/>
        <v>100</v>
      </c>
    </row>
    <row r="201" spans="1:16" ht="13.2" x14ac:dyDescent="0.25">
      <c r="A201" s="43" t="s">
        <v>416</v>
      </c>
      <c r="B201" s="43" t="s">
        <v>417</v>
      </c>
      <c r="C201" s="44"/>
      <c r="D201" s="79"/>
      <c r="E201" s="80"/>
      <c r="F201" s="81"/>
      <c r="G201" s="80">
        <f t="shared" si="63"/>
        <v>0</v>
      </c>
      <c r="H201" s="82"/>
      <c r="I201" s="86"/>
      <c r="J201" s="88">
        <f>SUM(J202:J233)</f>
        <v>498560.09</v>
      </c>
      <c r="K201" s="88">
        <f t="shared" ref="K201:N201" si="80">SUM(K202:K233)</f>
        <v>0</v>
      </c>
      <c r="L201" s="88">
        <f t="shared" si="80"/>
        <v>0</v>
      </c>
      <c r="M201" s="88">
        <f t="shared" si="80"/>
        <v>0</v>
      </c>
      <c r="N201" s="88">
        <f t="shared" si="80"/>
        <v>498560.09</v>
      </c>
      <c r="O201" s="56" t="str">
        <f t="shared" si="70"/>
        <v xml:space="preserve"> </v>
      </c>
      <c r="P201" s="56">
        <f t="shared" si="71"/>
        <v>100</v>
      </c>
    </row>
    <row r="202" spans="1:16" ht="39.6" x14ac:dyDescent="0.25">
      <c r="A202" s="65" t="s">
        <v>418</v>
      </c>
      <c r="B202" s="65" t="s">
        <v>419</v>
      </c>
      <c r="C202" s="41" t="s">
        <v>32</v>
      </c>
      <c r="D202" s="57">
        <v>370</v>
      </c>
      <c r="E202" s="58"/>
      <c r="F202" s="59"/>
      <c r="G202" s="58">
        <f t="shared" si="63"/>
        <v>0</v>
      </c>
      <c r="H202" s="60">
        <f t="shared" si="64"/>
        <v>370</v>
      </c>
      <c r="I202" s="77">
        <v>12.26</v>
      </c>
      <c r="J202" s="93">
        <f t="shared" si="65"/>
        <v>4536.2</v>
      </c>
      <c r="K202" s="61">
        <f t="shared" si="66"/>
        <v>0</v>
      </c>
      <c r="L202" s="62">
        <f t="shared" si="67"/>
        <v>0</v>
      </c>
      <c r="M202" s="61">
        <f t="shared" si="68"/>
        <v>0</v>
      </c>
      <c r="N202" s="61">
        <f t="shared" si="69"/>
        <v>4536.2</v>
      </c>
      <c r="O202" s="63" t="str">
        <f t="shared" si="70"/>
        <v xml:space="preserve"> </v>
      </c>
      <c r="P202" s="63">
        <f t="shared" si="71"/>
        <v>100</v>
      </c>
    </row>
    <row r="203" spans="1:16" ht="39.6" x14ac:dyDescent="0.25">
      <c r="A203" s="65" t="s">
        <v>420</v>
      </c>
      <c r="B203" s="65" t="s">
        <v>421</v>
      </c>
      <c r="C203" s="41" t="s">
        <v>32</v>
      </c>
      <c r="D203" s="57">
        <v>1406</v>
      </c>
      <c r="E203" s="58"/>
      <c r="F203" s="59"/>
      <c r="G203" s="58">
        <f t="shared" si="63"/>
        <v>0</v>
      </c>
      <c r="H203" s="60">
        <f t="shared" si="64"/>
        <v>1406</v>
      </c>
      <c r="I203" s="77">
        <v>19.559999999999999</v>
      </c>
      <c r="J203" s="93">
        <f t="shared" si="65"/>
        <v>27501.360000000001</v>
      </c>
      <c r="K203" s="61">
        <f t="shared" si="66"/>
        <v>0</v>
      </c>
      <c r="L203" s="62">
        <f t="shared" si="67"/>
        <v>0</v>
      </c>
      <c r="M203" s="61">
        <f t="shared" si="68"/>
        <v>0</v>
      </c>
      <c r="N203" s="61">
        <f t="shared" si="69"/>
        <v>27501.360000000001</v>
      </c>
      <c r="O203" s="63" t="str">
        <f t="shared" si="70"/>
        <v xml:space="preserve"> </v>
      </c>
      <c r="P203" s="63">
        <f t="shared" si="71"/>
        <v>100</v>
      </c>
    </row>
    <row r="204" spans="1:16" ht="39.6" x14ac:dyDescent="0.25">
      <c r="A204" s="65" t="s">
        <v>422</v>
      </c>
      <c r="B204" s="65" t="s">
        <v>423</v>
      </c>
      <c r="C204" s="41" t="s">
        <v>32</v>
      </c>
      <c r="D204" s="57">
        <v>74</v>
      </c>
      <c r="E204" s="58"/>
      <c r="F204" s="59"/>
      <c r="G204" s="58">
        <f t="shared" si="63"/>
        <v>0</v>
      </c>
      <c r="H204" s="60">
        <f t="shared" si="64"/>
        <v>74</v>
      </c>
      <c r="I204" s="77">
        <v>34.39</v>
      </c>
      <c r="J204" s="93">
        <f t="shared" si="65"/>
        <v>2544.86</v>
      </c>
      <c r="K204" s="61">
        <f t="shared" si="66"/>
        <v>0</v>
      </c>
      <c r="L204" s="62">
        <f t="shared" si="67"/>
        <v>0</v>
      </c>
      <c r="M204" s="61">
        <f t="shared" si="68"/>
        <v>0</v>
      </c>
      <c r="N204" s="61">
        <f t="shared" si="69"/>
        <v>2544.86</v>
      </c>
      <c r="O204" s="63" t="str">
        <f t="shared" si="70"/>
        <v xml:space="preserve"> </v>
      </c>
      <c r="P204" s="63">
        <f t="shared" si="71"/>
        <v>100</v>
      </c>
    </row>
    <row r="205" spans="1:16" ht="28.8" customHeight="1" x14ac:dyDescent="0.25">
      <c r="A205" s="65" t="s">
        <v>424</v>
      </c>
      <c r="B205" s="65" t="s">
        <v>425</v>
      </c>
      <c r="C205" s="41" t="s">
        <v>32</v>
      </c>
      <c r="D205" s="57">
        <v>74</v>
      </c>
      <c r="E205" s="58"/>
      <c r="F205" s="59"/>
      <c r="G205" s="58">
        <f t="shared" si="63"/>
        <v>0</v>
      </c>
      <c r="H205" s="60">
        <f t="shared" si="64"/>
        <v>74</v>
      </c>
      <c r="I205" s="77">
        <v>21.91</v>
      </c>
      <c r="J205" s="93">
        <f t="shared" si="65"/>
        <v>1621.34</v>
      </c>
      <c r="K205" s="61">
        <f t="shared" si="66"/>
        <v>0</v>
      </c>
      <c r="L205" s="62">
        <f t="shared" si="67"/>
        <v>0</v>
      </c>
      <c r="M205" s="61">
        <f t="shared" si="68"/>
        <v>0</v>
      </c>
      <c r="N205" s="61">
        <f t="shared" si="69"/>
        <v>1621.34</v>
      </c>
      <c r="O205" s="63" t="str">
        <f t="shared" si="70"/>
        <v xml:space="preserve"> </v>
      </c>
      <c r="P205" s="63">
        <f t="shared" si="71"/>
        <v>100</v>
      </c>
    </row>
    <row r="206" spans="1:16" ht="28.8" customHeight="1" x14ac:dyDescent="0.25">
      <c r="A206" s="65" t="s">
        <v>426</v>
      </c>
      <c r="B206" s="65" t="s">
        <v>427</v>
      </c>
      <c r="C206" s="41" t="s">
        <v>32</v>
      </c>
      <c r="D206" s="57">
        <v>296</v>
      </c>
      <c r="E206" s="58"/>
      <c r="F206" s="59"/>
      <c r="G206" s="58">
        <f t="shared" ref="G206:G269" si="81">E206+F206</f>
        <v>0</v>
      </c>
      <c r="H206" s="60">
        <f t="shared" ref="H206:H269" si="82">D206-G206</f>
        <v>296</v>
      </c>
      <c r="I206" s="77">
        <v>49.59</v>
      </c>
      <c r="J206" s="93">
        <f t="shared" ref="J206:J269" si="83">ROUND(D206*I206,2)</f>
        <v>14678.64</v>
      </c>
      <c r="K206" s="61">
        <f t="shared" ref="K206:K269" si="84">ROUND(E206*I206,2)</f>
        <v>0</v>
      </c>
      <c r="L206" s="62">
        <f t="shared" ref="L206:L269" si="85">ROUND(F206*I206,2)</f>
        <v>0</v>
      </c>
      <c r="M206" s="61">
        <f t="shared" ref="M206:M269" si="86">K206+L206</f>
        <v>0</v>
      </c>
      <c r="N206" s="61">
        <f t="shared" ref="N206:N269" si="87">J206-M206</f>
        <v>14678.64</v>
      </c>
      <c r="O206" s="63" t="str">
        <f t="shared" si="70"/>
        <v xml:space="preserve"> </v>
      </c>
      <c r="P206" s="63">
        <f t="shared" ref="P206:P269" si="88">IF((N206/J206)=0," ",(N206/J206)*100)</f>
        <v>100</v>
      </c>
    </row>
    <row r="207" spans="1:16" ht="28.8" customHeight="1" x14ac:dyDescent="0.25">
      <c r="A207" s="65" t="s">
        <v>428</v>
      </c>
      <c r="B207" s="65" t="s">
        <v>429</v>
      </c>
      <c r="C207" s="41" t="s">
        <v>32</v>
      </c>
      <c r="D207" s="57">
        <v>74</v>
      </c>
      <c r="E207" s="58"/>
      <c r="F207" s="59"/>
      <c r="G207" s="58">
        <f t="shared" si="81"/>
        <v>0</v>
      </c>
      <c r="H207" s="60">
        <f t="shared" si="82"/>
        <v>74</v>
      </c>
      <c r="I207" s="77">
        <v>50.18</v>
      </c>
      <c r="J207" s="93">
        <f t="shared" si="83"/>
        <v>3713.32</v>
      </c>
      <c r="K207" s="61">
        <f t="shared" si="84"/>
        <v>0</v>
      </c>
      <c r="L207" s="62">
        <f t="shared" si="85"/>
        <v>0</v>
      </c>
      <c r="M207" s="61">
        <f t="shared" si="86"/>
        <v>0</v>
      </c>
      <c r="N207" s="61">
        <f t="shared" si="87"/>
        <v>3713.32</v>
      </c>
      <c r="O207" s="63" t="str">
        <f t="shared" ref="O207:O270" si="89">IF((M207/J207)=0," ",(M207/J207)*100)</f>
        <v xml:space="preserve"> </v>
      </c>
      <c r="P207" s="63">
        <f t="shared" si="88"/>
        <v>100</v>
      </c>
    </row>
    <row r="208" spans="1:16" ht="39.6" x14ac:dyDescent="0.25">
      <c r="A208" s="65" t="s">
        <v>430</v>
      </c>
      <c r="B208" s="65" t="s">
        <v>431</v>
      </c>
      <c r="C208" s="41" t="s">
        <v>32</v>
      </c>
      <c r="D208" s="57">
        <v>74</v>
      </c>
      <c r="E208" s="58"/>
      <c r="F208" s="59"/>
      <c r="G208" s="58">
        <f t="shared" si="81"/>
        <v>0</v>
      </c>
      <c r="H208" s="60">
        <f t="shared" si="82"/>
        <v>74</v>
      </c>
      <c r="I208" s="77">
        <v>19.68</v>
      </c>
      <c r="J208" s="93">
        <f t="shared" si="83"/>
        <v>1456.32</v>
      </c>
      <c r="K208" s="61">
        <f t="shared" si="84"/>
        <v>0</v>
      </c>
      <c r="L208" s="62">
        <f t="shared" si="85"/>
        <v>0</v>
      </c>
      <c r="M208" s="61">
        <f t="shared" si="86"/>
        <v>0</v>
      </c>
      <c r="N208" s="61">
        <f t="shared" si="87"/>
        <v>1456.32</v>
      </c>
      <c r="O208" s="63" t="str">
        <f t="shared" si="89"/>
        <v xml:space="preserve"> </v>
      </c>
      <c r="P208" s="63">
        <f t="shared" si="88"/>
        <v>100</v>
      </c>
    </row>
    <row r="209" spans="1:16" ht="28.8" customHeight="1" x14ac:dyDescent="0.25">
      <c r="A209" s="65" t="s">
        <v>432</v>
      </c>
      <c r="B209" s="65" t="s">
        <v>433</v>
      </c>
      <c r="C209" s="41" t="s">
        <v>32</v>
      </c>
      <c r="D209" s="57">
        <v>74</v>
      </c>
      <c r="E209" s="58"/>
      <c r="F209" s="59"/>
      <c r="G209" s="58">
        <f t="shared" si="81"/>
        <v>0</v>
      </c>
      <c r="H209" s="60">
        <f t="shared" si="82"/>
        <v>74</v>
      </c>
      <c r="I209" s="77">
        <v>7.38</v>
      </c>
      <c r="J209" s="93">
        <f t="shared" si="83"/>
        <v>546.12</v>
      </c>
      <c r="K209" s="61">
        <f t="shared" si="84"/>
        <v>0</v>
      </c>
      <c r="L209" s="62">
        <f t="shared" si="85"/>
        <v>0</v>
      </c>
      <c r="M209" s="61">
        <f t="shared" si="86"/>
        <v>0</v>
      </c>
      <c r="N209" s="61">
        <f t="shared" si="87"/>
        <v>546.12</v>
      </c>
      <c r="O209" s="63" t="str">
        <f t="shared" si="89"/>
        <v xml:space="preserve"> </v>
      </c>
      <c r="P209" s="63">
        <f t="shared" si="88"/>
        <v>100</v>
      </c>
    </row>
    <row r="210" spans="1:16" ht="28.8" customHeight="1" x14ac:dyDescent="0.25">
      <c r="A210" s="65" t="s">
        <v>434</v>
      </c>
      <c r="B210" s="65" t="s">
        <v>435</v>
      </c>
      <c r="C210" s="41" t="s">
        <v>436</v>
      </c>
      <c r="D210" s="57">
        <v>222</v>
      </c>
      <c r="E210" s="58"/>
      <c r="F210" s="59"/>
      <c r="G210" s="58">
        <f t="shared" si="81"/>
        <v>0</v>
      </c>
      <c r="H210" s="60">
        <f t="shared" si="82"/>
        <v>222</v>
      </c>
      <c r="I210" s="77">
        <v>12.52</v>
      </c>
      <c r="J210" s="93">
        <f t="shared" si="83"/>
        <v>2779.44</v>
      </c>
      <c r="K210" s="61">
        <f t="shared" si="84"/>
        <v>0</v>
      </c>
      <c r="L210" s="62">
        <f t="shared" si="85"/>
        <v>0</v>
      </c>
      <c r="M210" s="61">
        <f t="shared" si="86"/>
        <v>0</v>
      </c>
      <c r="N210" s="61">
        <f t="shared" si="87"/>
        <v>2779.44</v>
      </c>
      <c r="O210" s="63" t="str">
        <f t="shared" si="89"/>
        <v xml:space="preserve"> </v>
      </c>
      <c r="P210" s="63">
        <f t="shared" si="88"/>
        <v>100</v>
      </c>
    </row>
    <row r="211" spans="1:16" ht="44.4" customHeight="1" x14ac:dyDescent="0.25">
      <c r="A211" s="65" t="s">
        <v>437</v>
      </c>
      <c r="B211" s="65" t="s">
        <v>438</v>
      </c>
      <c r="C211" s="41" t="s">
        <v>11</v>
      </c>
      <c r="D211" s="57">
        <v>4764.12</v>
      </c>
      <c r="E211" s="58"/>
      <c r="F211" s="59"/>
      <c r="G211" s="58">
        <f t="shared" si="81"/>
        <v>0</v>
      </c>
      <c r="H211" s="60">
        <f t="shared" si="82"/>
        <v>4764.12</v>
      </c>
      <c r="I211" s="77">
        <v>10.53</v>
      </c>
      <c r="J211" s="93">
        <f t="shared" si="83"/>
        <v>50166.18</v>
      </c>
      <c r="K211" s="61">
        <f t="shared" si="84"/>
        <v>0</v>
      </c>
      <c r="L211" s="62">
        <f t="shared" si="85"/>
        <v>0</v>
      </c>
      <c r="M211" s="61">
        <f t="shared" si="86"/>
        <v>0</v>
      </c>
      <c r="N211" s="61">
        <f t="shared" si="87"/>
        <v>50166.18</v>
      </c>
      <c r="O211" s="63" t="str">
        <f t="shared" si="89"/>
        <v xml:space="preserve"> </v>
      </c>
      <c r="P211" s="63">
        <f t="shared" si="88"/>
        <v>100</v>
      </c>
    </row>
    <row r="212" spans="1:16" ht="28.8" customHeight="1" x14ac:dyDescent="0.25">
      <c r="A212" s="65" t="s">
        <v>439</v>
      </c>
      <c r="B212" s="65" t="s">
        <v>440</v>
      </c>
      <c r="C212" s="41" t="s">
        <v>32</v>
      </c>
      <c r="D212" s="57">
        <v>1480</v>
      </c>
      <c r="E212" s="58"/>
      <c r="F212" s="59"/>
      <c r="G212" s="58">
        <f t="shared" si="81"/>
        <v>0</v>
      </c>
      <c r="H212" s="60">
        <f t="shared" si="82"/>
        <v>1480</v>
      </c>
      <c r="I212" s="77">
        <v>7.32</v>
      </c>
      <c r="J212" s="93">
        <f t="shared" si="83"/>
        <v>10833.6</v>
      </c>
      <c r="K212" s="61">
        <f t="shared" si="84"/>
        <v>0</v>
      </c>
      <c r="L212" s="62">
        <f t="shared" si="85"/>
        <v>0</v>
      </c>
      <c r="M212" s="61">
        <f t="shared" si="86"/>
        <v>0</v>
      </c>
      <c r="N212" s="61">
        <f t="shared" si="87"/>
        <v>10833.6</v>
      </c>
      <c r="O212" s="63" t="str">
        <f t="shared" si="89"/>
        <v xml:space="preserve"> </v>
      </c>
      <c r="P212" s="63">
        <f t="shared" si="88"/>
        <v>100</v>
      </c>
    </row>
    <row r="213" spans="1:16" ht="28.8" customHeight="1" x14ac:dyDescent="0.25">
      <c r="A213" s="65" t="s">
        <v>441</v>
      </c>
      <c r="B213" s="65" t="s">
        <v>442</v>
      </c>
      <c r="C213" s="41" t="s">
        <v>11</v>
      </c>
      <c r="D213" s="57">
        <v>1110</v>
      </c>
      <c r="E213" s="58"/>
      <c r="F213" s="59"/>
      <c r="G213" s="58">
        <f t="shared" si="81"/>
        <v>0</v>
      </c>
      <c r="H213" s="60">
        <f t="shared" si="82"/>
        <v>1110</v>
      </c>
      <c r="I213" s="77">
        <v>24.26</v>
      </c>
      <c r="J213" s="93">
        <f t="shared" si="83"/>
        <v>26928.6</v>
      </c>
      <c r="K213" s="61">
        <f t="shared" si="84"/>
        <v>0</v>
      </c>
      <c r="L213" s="62">
        <f t="shared" si="85"/>
        <v>0</v>
      </c>
      <c r="M213" s="61">
        <f t="shared" si="86"/>
        <v>0</v>
      </c>
      <c r="N213" s="61">
        <f t="shared" si="87"/>
        <v>26928.6</v>
      </c>
      <c r="O213" s="63" t="str">
        <f t="shared" si="89"/>
        <v xml:space="preserve"> </v>
      </c>
      <c r="P213" s="63">
        <f t="shared" si="88"/>
        <v>100</v>
      </c>
    </row>
    <row r="214" spans="1:16" ht="36" customHeight="1" x14ac:dyDescent="0.25">
      <c r="A214" s="65" t="s">
        <v>443</v>
      </c>
      <c r="B214" s="65" t="s">
        <v>444</v>
      </c>
      <c r="C214" s="41" t="s">
        <v>32</v>
      </c>
      <c r="D214" s="57">
        <v>74</v>
      </c>
      <c r="E214" s="58"/>
      <c r="F214" s="59"/>
      <c r="G214" s="58">
        <f t="shared" si="81"/>
        <v>0</v>
      </c>
      <c r="H214" s="60">
        <f t="shared" si="82"/>
        <v>74</v>
      </c>
      <c r="I214" s="77">
        <v>596.17999999999995</v>
      </c>
      <c r="J214" s="93">
        <f t="shared" si="83"/>
        <v>44117.32</v>
      </c>
      <c r="K214" s="61">
        <f t="shared" si="84"/>
        <v>0</v>
      </c>
      <c r="L214" s="62">
        <f t="shared" si="85"/>
        <v>0</v>
      </c>
      <c r="M214" s="61">
        <f t="shared" si="86"/>
        <v>0</v>
      </c>
      <c r="N214" s="61">
        <f t="shared" si="87"/>
        <v>44117.32</v>
      </c>
      <c r="O214" s="63" t="str">
        <f t="shared" si="89"/>
        <v xml:space="preserve"> </v>
      </c>
      <c r="P214" s="63">
        <f t="shared" si="88"/>
        <v>100</v>
      </c>
    </row>
    <row r="215" spans="1:16" ht="48.6" customHeight="1" x14ac:dyDescent="0.25">
      <c r="A215" s="65" t="s">
        <v>445</v>
      </c>
      <c r="B215" s="65" t="s">
        <v>446</v>
      </c>
      <c r="C215" s="41" t="s">
        <v>11</v>
      </c>
      <c r="D215" s="57">
        <v>2880.82</v>
      </c>
      <c r="E215" s="58"/>
      <c r="F215" s="59"/>
      <c r="G215" s="58">
        <f t="shared" si="81"/>
        <v>0</v>
      </c>
      <c r="H215" s="60">
        <f t="shared" si="82"/>
        <v>2880.82</v>
      </c>
      <c r="I215" s="77">
        <v>6.84</v>
      </c>
      <c r="J215" s="93">
        <f t="shared" si="83"/>
        <v>19704.810000000001</v>
      </c>
      <c r="K215" s="61">
        <f t="shared" si="84"/>
        <v>0</v>
      </c>
      <c r="L215" s="62">
        <f t="shared" si="85"/>
        <v>0</v>
      </c>
      <c r="M215" s="61">
        <f t="shared" si="86"/>
        <v>0</v>
      </c>
      <c r="N215" s="61">
        <f t="shared" si="87"/>
        <v>19704.810000000001</v>
      </c>
      <c r="O215" s="63" t="str">
        <f t="shared" si="89"/>
        <v xml:space="preserve"> </v>
      </c>
      <c r="P215" s="63">
        <f t="shared" si="88"/>
        <v>100</v>
      </c>
    </row>
    <row r="216" spans="1:16" ht="49.8" customHeight="1" x14ac:dyDescent="0.25">
      <c r="A216" s="65" t="s">
        <v>447</v>
      </c>
      <c r="B216" s="65" t="s">
        <v>448</v>
      </c>
      <c r="C216" s="41" t="s">
        <v>11</v>
      </c>
      <c r="D216" s="57">
        <v>11073.36</v>
      </c>
      <c r="E216" s="58"/>
      <c r="F216" s="59"/>
      <c r="G216" s="58">
        <f t="shared" si="81"/>
        <v>0</v>
      </c>
      <c r="H216" s="60">
        <f t="shared" si="82"/>
        <v>11073.36</v>
      </c>
      <c r="I216" s="77">
        <v>4.45</v>
      </c>
      <c r="J216" s="93">
        <f t="shared" si="83"/>
        <v>49276.45</v>
      </c>
      <c r="K216" s="61">
        <f t="shared" si="84"/>
        <v>0</v>
      </c>
      <c r="L216" s="62">
        <f t="shared" si="85"/>
        <v>0</v>
      </c>
      <c r="M216" s="61">
        <f t="shared" si="86"/>
        <v>0</v>
      </c>
      <c r="N216" s="61">
        <f t="shared" si="87"/>
        <v>49276.45</v>
      </c>
      <c r="O216" s="63" t="str">
        <f t="shared" si="89"/>
        <v xml:space="preserve"> </v>
      </c>
      <c r="P216" s="63">
        <f t="shared" si="88"/>
        <v>100</v>
      </c>
    </row>
    <row r="217" spans="1:16" ht="47.4" customHeight="1" x14ac:dyDescent="0.25">
      <c r="A217" s="65" t="s">
        <v>449</v>
      </c>
      <c r="B217" s="65" t="s">
        <v>450</v>
      </c>
      <c r="C217" s="41" t="s">
        <v>11</v>
      </c>
      <c r="D217" s="57">
        <v>7234.24</v>
      </c>
      <c r="E217" s="58"/>
      <c r="F217" s="59"/>
      <c r="G217" s="58">
        <f t="shared" si="81"/>
        <v>0</v>
      </c>
      <c r="H217" s="60">
        <f t="shared" si="82"/>
        <v>7234.24</v>
      </c>
      <c r="I217" s="77">
        <v>3.09</v>
      </c>
      <c r="J217" s="93">
        <f t="shared" si="83"/>
        <v>22353.8</v>
      </c>
      <c r="K217" s="61">
        <f t="shared" si="84"/>
        <v>0</v>
      </c>
      <c r="L217" s="62">
        <f t="shared" si="85"/>
        <v>0</v>
      </c>
      <c r="M217" s="61">
        <f t="shared" si="86"/>
        <v>0</v>
      </c>
      <c r="N217" s="61">
        <f t="shared" si="87"/>
        <v>22353.8</v>
      </c>
      <c r="O217" s="63" t="str">
        <f t="shared" si="89"/>
        <v xml:space="preserve"> </v>
      </c>
      <c r="P217" s="63">
        <f t="shared" si="88"/>
        <v>100</v>
      </c>
    </row>
    <row r="218" spans="1:16" ht="51.6" customHeight="1" x14ac:dyDescent="0.25">
      <c r="A218" s="65" t="s">
        <v>451</v>
      </c>
      <c r="B218" s="65" t="s">
        <v>452</v>
      </c>
      <c r="C218" s="41" t="s">
        <v>11</v>
      </c>
      <c r="D218" s="57">
        <v>2439.04</v>
      </c>
      <c r="E218" s="58"/>
      <c r="F218" s="59"/>
      <c r="G218" s="58">
        <f t="shared" si="81"/>
        <v>0</v>
      </c>
      <c r="H218" s="60">
        <f t="shared" si="82"/>
        <v>2439.04</v>
      </c>
      <c r="I218" s="77">
        <v>9.51</v>
      </c>
      <c r="J218" s="93">
        <f t="shared" si="83"/>
        <v>23195.27</v>
      </c>
      <c r="K218" s="61">
        <f t="shared" si="84"/>
        <v>0</v>
      </c>
      <c r="L218" s="62">
        <f t="shared" si="85"/>
        <v>0</v>
      </c>
      <c r="M218" s="61">
        <f t="shared" si="86"/>
        <v>0</v>
      </c>
      <c r="N218" s="61">
        <f t="shared" si="87"/>
        <v>23195.27</v>
      </c>
      <c r="O218" s="63" t="str">
        <f t="shared" si="89"/>
        <v xml:space="preserve"> </v>
      </c>
      <c r="P218" s="63">
        <f t="shared" si="88"/>
        <v>100</v>
      </c>
    </row>
    <row r="219" spans="1:16" ht="49.2" customHeight="1" x14ac:dyDescent="0.25">
      <c r="A219" s="65" t="s">
        <v>453</v>
      </c>
      <c r="B219" s="65" t="s">
        <v>454</v>
      </c>
      <c r="C219" s="41" t="s">
        <v>32</v>
      </c>
      <c r="D219" s="57">
        <v>74</v>
      </c>
      <c r="E219" s="58"/>
      <c r="F219" s="59"/>
      <c r="G219" s="58">
        <f t="shared" si="81"/>
        <v>0</v>
      </c>
      <c r="H219" s="60">
        <f t="shared" si="82"/>
        <v>74</v>
      </c>
      <c r="I219" s="77">
        <v>132.41</v>
      </c>
      <c r="J219" s="93">
        <f t="shared" si="83"/>
        <v>9798.34</v>
      </c>
      <c r="K219" s="61">
        <f t="shared" si="84"/>
        <v>0</v>
      </c>
      <c r="L219" s="62">
        <f t="shared" si="85"/>
        <v>0</v>
      </c>
      <c r="M219" s="61">
        <f t="shared" si="86"/>
        <v>0</v>
      </c>
      <c r="N219" s="61">
        <f t="shared" si="87"/>
        <v>9798.34</v>
      </c>
      <c r="O219" s="63" t="str">
        <f t="shared" si="89"/>
        <v xml:space="preserve"> </v>
      </c>
      <c r="P219" s="63">
        <f t="shared" si="88"/>
        <v>100</v>
      </c>
    </row>
    <row r="220" spans="1:16" ht="28.8" customHeight="1" x14ac:dyDescent="0.25">
      <c r="A220" s="65" t="s">
        <v>455</v>
      </c>
      <c r="B220" s="65" t="s">
        <v>456</v>
      </c>
      <c r="C220" s="41" t="s">
        <v>32</v>
      </c>
      <c r="D220" s="57">
        <v>222</v>
      </c>
      <c r="E220" s="58"/>
      <c r="F220" s="59"/>
      <c r="G220" s="58">
        <f t="shared" si="81"/>
        <v>0</v>
      </c>
      <c r="H220" s="60">
        <f t="shared" si="82"/>
        <v>222</v>
      </c>
      <c r="I220" s="77">
        <v>5.74</v>
      </c>
      <c r="J220" s="93">
        <f t="shared" si="83"/>
        <v>1274.28</v>
      </c>
      <c r="K220" s="61">
        <f t="shared" si="84"/>
        <v>0</v>
      </c>
      <c r="L220" s="62">
        <f t="shared" si="85"/>
        <v>0</v>
      </c>
      <c r="M220" s="61">
        <f t="shared" si="86"/>
        <v>0</v>
      </c>
      <c r="N220" s="61">
        <f t="shared" si="87"/>
        <v>1274.28</v>
      </c>
      <c r="O220" s="63" t="str">
        <f t="shared" si="89"/>
        <v xml:space="preserve"> </v>
      </c>
      <c r="P220" s="63">
        <f t="shared" si="88"/>
        <v>100</v>
      </c>
    </row>
    <row r="221" spans="1:16" ht="28.8" customHeight="1" x14ac:dyDescent="0.25">
      <c r="A221" s="65" t="s">
        <v>457</v>
      </c>
      <c r="B221" s="65" t="s">
        <v>458</v>
      </c>
      <c r="C221" s="41" t="s">
        <v>32</v>
      </c>
      <c r="D221" s="57">
        <v>444</v>
      </c>
      <c r="E221" s="58"/>
      <c r="F221" s="59"/>
      <c r="G221" s="58">
        <f t="shared" si="81"/>
        <v>0</v>
      </c>
      <c r="H221" s="60">
        <f t="shared" si="82"/>
        <v>444</v>
      </c>
      <c r="I221" s="77">
        <v>6.5</v>
      </c>
      <c r="J221" s="93">
        <f t="shared" si="83"/>
        <v>2886</v>
      </c>
      <c r="K221" s="61">
        <f t="shared" si="84"/>
        <v>0</v>
      </c>
      <c r="L221" s="62">
        <f t="shared" si="85"/>
        <v>0</v>
      </c>
      <c r="M221" s="61">
        <f t="shared" si="86"/>
        <v>0</v>
      </c>
      <c r="N221" s="61">
        <f t="shared" si="87"/>
        <v>2886</v>
      </c>
      <c r="O221" s="63" t="str">
        <f t="shared" si="89"/>
        <v xml:space="preserve"> </v>
      </c>
      <c r="P221" s="63">
        <f t="shared" si="88"/>
        <v>100</v>
      </c>
    </row>
    <row r="222" spans="1:16" ht="28.8" customHeight="1" x14ac:dyDescent="0.25">
      <c r="A222" s="65" t="s">
        <v>459</v>
      </c>
      <c r="B222" s="65" t="s">
        <v>460</v>
      </c>
      <c r="C222" s="41" t="s">
        <v>11</v>
      </c>
      <c r="D222" s="57">
        <v>1184</v>
      </c>
      <c r="E222" s="58"/>
      <c r="F222" s="59"/>
      <c r="G222" s="58">
        <f t="shared" si="81"/>
        <v>0</v>
      </c>
      <c r="H222" s="60">
        <f t="shared" si="82"/>
        <v>1184</v>
      </c>
      <c r="I222" s="77">
        <v>40.11</v>
      </c>
      <c r="J222" s="93">
        <f t="shared" si="83"/>
        <v>47490.239999999998</v>
      </c>
      <c r="K222" s="61">
        <f t="shared" si="84"/>
        <v>0</v>
      </c>
      <c r="L222" s="62">
        <f t="shared" si="85"/>
        <v>0</v>
      </c>
      <c r="M222" s="61">
        <f t="shared" si="86"/>
        <v>0</v>
      </c>
      <c r="N222" s="61">
        <f t="shared" si="87"/>
        <v>47490.239999999998</v>
      </c>
      <c r="O222" s="63" t="str">
        <f t="shared" si="89"/>
        <v xml:space="preserve"> </v>
      </c>
      <c r="P222" s="63">
        <f t="shared" si="88"/>
        <v>100</v>
      </c>
    </row>
    <row r="223" spans="1:16" ht="33.6" customHeight="1" x14ac:dyDescent="0.25">
      <c r="A223" s="65" t="s">
        <v>461</v>
      </c>
      <c r="B223" s="65" t="s">
        <v>462</v>
      </c>
      <c r="C223" s="41" t="s">
        <v>32</v>
      </c>
      <c r="D223" s="57">
        <v>148</v>
      </c>
      <c r="E223" s="58"/>
      <c r="F223" s="59"/>
      <c r="G223" s="58">
        <f t="shared" si="81"/>
        <v>0</v>
      </c>
      <c r="H223" s="60">
        <f t="shared" si="82"/>
        <v>148</v>
      </c>
      <c r="I223" s="77">
        <v>46.99</v>
      </c>
      <c r="J223" s="93">
        <f t="shared" si="83"/>
        <v>6954.52</v>
      </c>
      <c r="K223" s="61">
        <f t="shared" si="84"/>
        <v>0</v>
      </c>
      <c r="L223" s="62">
        <f t="shared" si="85"/>
        <v>0</v>
      </c>
      <c r="M223" s="61">
        <f t="shared" si="86"/>
        <v>0</v>
      </c>
      <c r="N223" s="61">
        <f t="shared" si="87"/>
        <v>6954.52</v>
      </c>
      <c r="O223" s="63" t="str">
        <f t="shared" si="89"/>
        <v xml:space="preserve"> </v>
      </c>
      <c r="P223" s="63">
        <f t="shared" si="88"/>
        <v>100</v>
      </c>
    </row>
    <row r="224" spans="1:16" ht="36" customHeight="1" x14ac:dyDescent="0.25">
      <c r="A224" s="65" t="s">
        <v>463</v>
      </c>
      <c r="B224" s="65" t="s">
        <v>464</v>
      </c>
      <c r="C224" s="41" t="s">
        <v>32</v>
      </c>
      <c r="D224" s="57">
        <v>222</v>
      </c>
      <c r="E224" s="58"/>
      <c r="F224" s="59"/>
      <c r="G224" s="58">
        <f t="shared" si="81"/>
        <v>0</v>
      </c>
      <c r="H224" s="60">
        <f t="shared" si="82"/>
        <v>222</v>
      </c>
      <c r="I224" s="77">
        <v>30.96</v>
      </c>
      <c r="J224" s="93">
        <f t="shared" si="83"/>
        <v>6873.12</v>
      </c>
      <c r="K224" s="61">
        <f t="shared" si="84"/>
        <v>0</v>
      </c>
      <c r="L224" s="62">
        <f t="shared" si="85"/>
        <v>0</v>
      </c>
      <c r="M224" s="61">
        <f t="shared" si="86"/>
        <v>0</v>
      </c>
      <c r="N224" s="61">
        <f t="shared" si="87"/>
        <v>6873.12</v>
      </c>
      <c r="O224" s="63" t="str">
        <f t="shared" si="89"/>
        <v xml:space="preserve"> </v>
      </c>
      <c r="P224" s="63">
        <f t="shared" si="88"/>
        <v>100</v>
      </c>
    </row>
    <row r="225" spans="1:16" ht="39.6" x14ac:dyDescent="0.25">
      <c r="A225" s="65" t="s">
        <v>465</v>
      </c>
      <c r="B225" s="65" t="s">
        <v>466</v>
      </c>
      <c r="C225" s="41" t="s">
        <v>32</v>
      </c>
      <c r="D225" s="57">
        <v>74</v>
      </c>
      <c r="E225" s="58"/>
      <c r="F225" s="59"/>
      <c r="G225" s="58">
        <f t="shared" si="81"/>
        <v>0</v>
      </c>
      <c r="H225" s="60">
        <f t="shared" si="82"/>
        <v>74</v>
      </c>
      <c r="I225" s="77">
        <v>482.32</v>
      </c>
      <c r="J225" s="93">
        <f t="shared" si="83"/>
        <v>35691.68</v>
      </c>
      <c r="K225" s="61">
        <f t="shared" si="84"/>
        <v>0</v>
      </c>
      <c r="L225" s="62">
        <f t="shared" si="85"/>
        <v>0</v>
      </c>
      <c r="M225" s="61">
        <f t="shared" si="86"/>
        <v>0</v>
      </c>
      <c r="N225" s="61">
        <f t="shared" si="87"/>
        <v>35691.68</v>
      </c>
      <c r="O225" s="63" t="str">
        <f t="shared" si="89"/>
        <v xml:space="preserve"> </v>
      </c>
      <c r="P225" s="63">
        <f t="shared" si="88"/>
        <v>100</v>
      </c>
    </row>
    <row r="226" spans="1:16" ht="45" customHeight="1" x14ac:dyDescent="0.25">
      <c r="A226" s="65" t="s">
        <v>467</v>
      </c>
      <c r="B226" s="65" t="s">
        <v>468</v>
      </c>
      <c r="C226" s="41" t="s">
        <v>32</v>
      </c>
      <c r="D226" s="57">
        <v>888</v>
      </c>
      <c r="E226" s="58"/>
      <c r="F226" s="59"/>
      <c r="G226" s="58">
        <f t="shared" si="81"/>
        <v>0</v>
      </c>
      <c r="H226" s="60">
        <f t="shared" si="82"/>
        <v>888</v>
      </c>
      <c r="I226" s="77">
        <v>36.729999999999997</v>
      </c>
      <c r="J226" s="93">
        <f t="shared" si="83"/>
        <v>32616.240000000002</v>
      </c>
      <c r="K226" s="61">
        <f t="shared" si="84"/>
        <v>0</v>
      </c>
      <c r="L226" s="62">
        <f t="shared" si="85"/>
        <v>0</v>
      </c>
      <c r="M226" s="61">
        <f t="shared" si="86"/>
        <v>0</v>
      </c>
      <c r="N226" s="61">
        <f t="shared" si="87"/>
        <v>32616.240000000002</v>
      </c>
      <c r="O226" s="63" t="str">
        <f t="shared" si="89"/>
        <v xml:space="preserve"> </v>
      </c>
      <c r="P226" s="63">
        <f t="shared" si="88"/>
        <v>100</v>
      </c>
    </row>
    <row r="227" spans="1:16" ht="28.8" customHeight="1" x14ac:dyDescent="0.25">
      <c r="A227" s="65" t="s">
        <v>469</v>
      </c>
      <c r="B227" s="65" t="s">
        <v>470</v>
      </c>
      <c r="C227" s="41" t="s">
        <v>32</v>
      </c>
      <c r="D227" s="57">
        <v>296</v>
      </c>
      <c r="E227" s="58"/>
      <c r="F227" s="59"/>
      <c r="G227" s="58">
        <f t="shared" si="81"/>
        <v>0</v>
      </c>
      <c r="H227" s="60">
        <f t="shared" si="82"/>
        <v>296</v>
      </c>
      <c r="I227" s="77">
        <v>32.42</v>
      </c>
      <c r="J227" s="93">
        <f t="shared" si="83"/>
        <v>9596.32</v>
      </c>
      <c r="K227" s="61">
        <f t="shared" si="84"/>
        <v>0</v>
      </c>
      <c r="L227" s="62">
        <f t="shared" si="85"/>
        <v>0</v>
      </c>
      <c r="M227" s="61">
        <f t="shared" si="86"/>
        <v>0</v>
      </c>
      <c r="N227" s="61">
        <f t="shared" si="87"/>
        <v>9596.32</v>
      </c>
      <c r="O227" s="63" t="str">
        <f t="shared" si="89"/>
        <v xml:space="preserve"> </v>
      </c>
      <c r="P227" s="63">
        <f t="shared" si="88"/>
        <v>100</v>
      </c>
    </row>
    <row r="228" spans="1:16" ht="28.8" customHeight="1" x14ac:dyDescent="0.25">
      <c r="A228" s="65" t="s">
        <v>471</v>
      </c>
      <c r="B228" s="65" t="s">
        <v>472</v>
      </c>
      <c r="C228" s="41" t="s">
        <v>32</v>
      </c>
      <c r="D228" s="57">
        <v>74</v>
      </c>
      <c r="E228" s="58"/>
      <c r="F228" s="59"/>
      <c r="G228" s="58">
        <f t="shared" si="81"/>
        <v>0</v>
      </c>
      <c r="H228" s="60">
        <f t="shared" si="82"/>
        <v>74</v>
      </c>
      <c r="I228" s="77">
        <v>15.01</v>
      </c>
      <c r="J228" s="93">
        <f t="shared" si="83"/>
        <v>1110.74</v>
      </c>
      <c r="K228" s="61">
        <f t="shared" si="84"/>
        <v>0</v>
      </c>
      <c r="L228" s="62">
        <f t="shared" si="85"/>
        <v>0</v>
      </c>
      <c r="M228" s="61">
        <f t="shared" si="86"/>
        <v>0</v>
      </c>
      <c r="N228" s="61">
        <f t="shared" si="87"/>
        <v>1110.74</v>
      </c>
      <c r="O228" s="63" t="str">
        <f t="shared" si="89"/>
        <v xml:space="preserve"> </v>
      </c>
      <c r="P228" s="63">
        <f t="shared" si="88"/>
        <v>100</v>
      </c>
    </row>
    <row r="229" spans="1:16" ht="28.8" customHeight="1" x14ac:dyDescent="0.25">
      <c r="A229" s="65" t="s">
        <v>473</v>
      </c>
      <c r="B229" s="65" t="s">
        <v>474</v>
      </c>
      <c r="C229" s="41" t="s">
        <v>32</v>
      </c>
      <c r="D229" s="57">
        <v>74</v>
      </c>
      <c r="E229" s="58"/>
      <c r="F229" s="59"/>
      <c r="G229" s="58">
        <f t="shared" si="81"/>
        <v>0</v>
      </c>
      <c r="H229" s="60">
        <f t="shared" si="82"/>
        <v>74</v>
      </c>
      <c r="I229" s="77">
        <v>95.37</v>
      </c>
      <c r="J229" s="93">
        <f t="shared" si="83"/>
        <v>7057.38</v>
      </c>
      <c r="K229" s="61">
        <f t="shared" si="84"/>
        <v>0</v>
      </c>
      <c r="L229" s="62">
        <f t="shared" si="85"/>
        <v>0</v>
      </c>
      <c r="M229" s="61">
        <f t="shared" si="86"/>
        <v>0</v>
      </c>
      <c r="N229" s="61">
        <f t="shared" si="87"/>
        <v>7057.38</v>
      </c>
      <c r="O229" s="63" t="str">
        <f t="shared" si="89"/>
        <v xml:space="preserve"> </v>
      </c>
      <c r="P229" s="63">
        <f t="shared" si="88"/>
        <v>100</v>
      </c>
    </row>
    <row r="230" spans="1:16" ht="28.8" customHeight="1" x14ac:dyDescent="0.25">
      <c r="A230" s="65" t="s">
        <v>475</v>
      </c>
      <c r="B230" s="65" t="s">
        <v>476</v>
      </c>
      <c r="C230" s="41" t="s">
        <v>32</v>
      </c>
      <c r="D230" s="57">
        <v>74</v>
      </c>
      <c r="E230" s="58"/>
      <c r="F230" s="59"/>
      <c r="G230" s="58">
        <f t="shared" si="81"/>
        <v>0</v>
      </c>
      <c r="H230" s="60">
        <f t="shared" si="82"/>
        <v>74</v>
      </c>
      <c r="I230" s="77">
        <v>12.86</v>
      </c>
      <c r="J230" s="93">
        <f t="shared" si="83"/>
        <v>951.64</v>
      </c>
      <c r="K230" s="61">
        <f t="shared" si="84"/>
        <v>0</v>
      </c>
      <c r="L230" s="62">
        <f t="shared" si="85"/>
        <v>0</v>
      </c>
      <c r="M230" s="61">
        <f t="shared" si="86"/>
        <v>0</v>
      </c>
      <c r="N230" s="61">
        <f t="shared" si="87"/>
        <v>951.64</v>
      </c>
      <c r="O230" s="63" t="str">
        <f t="shared" si="89"/>
        <v xml:space="preserve"> </v>
      </c>
      <c r="P230" s="63">
        <f t="shared" si="88"/>
        <v>100</v>
      </c>
    </row>
    <row r="231" spans="1:16" ht="28.8" customHeight="1" x14ac:dyDescent="0.25">
      <c r="A231" s="65" t="s">
        <v>477</v>
      </c>
      <c r="B231" s="65" t="s">
        <v>478</v>
      </c>
      <c r="C231" s="41" t="s">
        <v>32</v>
      </c>
      <c r="D231" s="57">
        <v>74</v>
      </c>
      <c r="E231" s="58"/>
      <c r="F231" s="59"/>
      <c r="G231" s="58">
        <f t="shared" si="81"/>
        <v>0</v>
      </c>
      <c r="H231" s="60">
        <f t="shared" si="82"/>
        <v>74</v>
      </c>
      <c r="I231" s="77">
        <v>16.690000000000001</v>
      </c>
      <c r="J231" s="93">
        <f t="shared" si="83"/>
        <v>1235.06</v>
      </c>
      <c r="K231" s="61">
        <f t="shared" si="84"/>
        <v>0</v>
      </c>
      <c r="L231" s="62">
        <f t="shared" si="85"/>
        <v>0</v>
      </c>
      <c r="M231" s="61">
        <f t="shared" si="86"/>
        <v>0</v>
      </c>
      <c r="N231" s="61">
        <f t="shared" si="87"/>
        <v>1235.06</v>
      </c>
      <c r="O231" s="63" t="str">
        <f t="shared" si="89"/>
        <v xml:space="preserve"> </v>
      </c>
      <c r="P231" s="63">
        <f t="shared" si="88"/>
        <v>100</v>
      </c>
    </row>
    <row r="232" spans="1:16" ht="28.8" customHeight="1" x14ac:dyDescent="0.25">
      <c r="A232" s="65" t="s">
        <v>479</v>
      </c>
      <c r="B232" s="65" t="s">
        <v>480</v>
      </c>
      <c r="C232" s="41" t="s">
        <v>32</v>
      </c>
      <c r="D232" s="57">
        <v>74</v>
      </c>
      <c r="E232" s="58"/>
      <c r="F232" s="59"/>
      <c r="G232" s="58">
        <f t="shared" si="81"/>
        <v>0</v>
      </c>
      <c r="H232" s="60">
        <f t="shared" si="82"/>
        <v>74</v>
      </c>
      <c r="I232" s="77">
        <v>315.57</v>
      </c>
      <c r="J232" s="93">
        <f t="shared" si="83"/>
        <v>23352.18</v>
      </c>
      <c r="K232" s="61">
        <f t="shared" si="84"/>
        <v>0</v>
      </c>
      <c r="L232" s="62">
        <f t="shared" si="85"/>
        <v>0</v>
      </c>
      <c r="M232" s="61">
        <f t="shared" si="86"/>
        <v>0</v>
      </c>
      <c r="N232" s="61">
        <f t="shared" si="87"/>
        <v>23352.18</v>
      </c>
      <c r="O232" s="63" t="str">
        <f t="shared" si="89"/>
        <v xml:space="preserve"> </v>
      </c>
      <c r="P232" s="63">
        <f t="shared" si="88"/>
        <v>100</v>
      </c>
    </row>
    <row r="233" spans="1:16" ht="28.8" customHeight="1" x14ac:dyDescent="0.25">
      <c r="A233" s="65" t="s">
        <v>481</v>
      </c>
      <c r="B233" s="65" t="s">
        <v>482</v>
      </c>
      <c r="C233" s="41" t="s">
        <v>32</v>
      </c>
      <c r="D233" s="57">
        <v>444</v>
      </c>
      <c r="E233" s="58"/>
      <c r="F233" s="59"/>
      <c r="G233" s="58">
        <f t="shared" si="81"/>
        <v>0</v>
      </c>
      <c r="H233" s="60">
        <f t="shared" si="82"/>
        <v>444</v>
      </c>
      <c r="I233" s="77">
        <v>12.88</v>
      </c>
      <c r="J233" s="93">
        <f t="shared" si="83"/>
        <v>5718.72</v>
      </c>
      <c r="K233" s="61">
        <f t="shared" si="84"/>
        <v>0</v>
      </c>
      <c r="L233" s="62">
        <f t="shared" si="85"/>
        <v>0</v>
      </c>
      <c r="M233" s="61">
        <f t="shared" si="86"/>
        <v>0</v>
      </c>
      <c r="N233" s="61">
        <f t="shared" si="87"/>
        <v>5718.72</v>
      </c>
      <c r="O233" s="63" t="str">
        <f t="shared" si="89"/>
        <v xml:space="preserve"> </v>
      </c>
      <c r="P233" s="63">
        <f t="shared" si="88"/>
        <v>100</v>
      </c>
    </row>
    <row r="234" spans="1:16" ht="13.2" x14ac:dyDescent="0.25">
      <c r="A234" s="43" t="s">
        <v>483</v>
      </c>
      <c r="B234" s="43" t="s">
        <v>484</v>
      </c>
      <c r="C234" s="44"/>
      <c r="D234" s="79"/>
      <c r="E234" s="80"/>
      <c r="F234" s="81"/>
      <c r="G234" s="80"/>
      <c r="H234" s="82"/>
      <c r="I234" s="86"/>
      <c r="J234" s="88">
        <f>SUM(J235:J251)</f>
        <v>527613.38000000012</v>
      </c>
      <c r="K234" s="88">
        <f t="shared" ref="K234:N234" si="90">SUM(K235:K251)</f>
        <v>0</v>
      </c>
      <c r="L234" s="88">
        <f t="shared" si="90"/>
        <v>0</v>
      </c>
      <c r="M234" s="88">
        <f t="shared" si="90"/>
        <v>0</v>
      </c>
      <c r="N234" s="88">
        <f t="shared" si="90"/>
        <v>527613.38000000012</v>
      </c>
      <c r="O234" s="56" t="str">
        <f t="shared" si="89"/>
        <v xml:space="preserve"> </v>
      </c>
      <c r="P234" s="56">
        <f t="shared" si="88"/>
        <v>100</v>
      </c>
    </row>
    <row r="235" spans="1:16" ht="28.8" customHeight="1" x14ac:dyDescent="0.25">
      <c r="A235" s="65" t="s">
        <v>485</v>
      </c>
      <c r="B235" s="65" t="s">
        <v>51</v>
      </c>
      <c r="C235" s="41" t="s">
        <v>32</v>
      </c>
      <c r="D235" s="57">
        <v>296</v>
      </c>
      <c r="E235" s="58"/>
      <c r="F235" s="59"/>
      <c r="G235" s="58">
        <f t="shared" si="81"/>
        <v>0</v>
      </c>
      <c r="H235" s="60">
        <f t="shared" si="82"/>
        <v>296</v>
      </c>
      <c r="I235" s="77">
        <v>529.94000000000005</v>
      </c>
      <c r="J235" s="93">
        <f t="shared" si="83"/>
        <v>156862.24</v>
      </c>
      <c r="K235" s="61">
        <f t="shared" si="84"/>
        <v>0</v>
      </c>
      <c r="L235" s="62">
        <f t="shared" si="85"/>
        <v>0</v>
      </c>
      <c r="M235" s="61">
        <f t="shared" si="86"/>
        <v>0</v>
      </c>
      <c r="N235" s="61">
        <f t="shared" si="87"/>
        <v>156862.24</v>
      </c>
      <c r="O235" s="63" t="str">
        <f t="shared" si="89"/>
        <v xml:space="preserve"> </v>
      </c>
      <c r="P235" s="63">
        <f t="shared" si="88"/>
        <v>100</v>
      </c>
    </row>
    <row r="236" spans="1:16" ht="28.8" customHeight="1" x14ac:dyDescent="0.25">
      <c r="A236" s="65" t="s">
        <v>486</v>
      </c>
      <c r="B236" s="65" t="s">
        <v>487</v>
      </c>
      <c r="C236" s="41" t="s">
        <v>32</v>
      </c>
      <c r="D236" s="57">
        <v>74</v>
      </c>
      <c r="E236" s="58"/>
      <c r="F236" s="59"/>
      <c r="G236" s="58">
        <f t="shared" si="81"/>
        <v>0</v>
      </c>
      <c r="H236" s="60">
        <f t="shared" si="82"/>
        <v>74</v>
      </c>
      <c r="I236" s="77">
        <v>514.19000000000005</v>
      </c>
      <c r="J236" s="93">
        <f t="shared" si="83"/>
        <v>38050.06</v>
      </c>
      <c r="K236" s="61">
        <f t="shared" si="84"/>
        <v>0</v>
      </c>
      <c r="L236" s="62">
        <f t="shared" si="85"/>
        <v>0</v>
      </c>
      <c r="M236" s="61">
        <f t="shared" si="86"/>
        <v>0</v>
      </c>
      <c r="N236" s="61">
        <f t="shared" si="87"/>
        <v>38050.06</v>
      </c>
      <c r="O236" s="63" t="str">
        <f t="shared" si="89"/>
        <v xml:space="preserve"> </v>
      </c>
      <c r="P236" s="63">
        <f t="shared" si="88"/>
        <v>100</v>
      </c>
    </row>
    <row r="237" spans="1:16" ht="28.8" customHeight="1" x14ac:dyDescent="0.25">
      <c r="A237" s="65" t="s">
        <v>488</v>
      </c>
      <c r="B237" s="65" t="s">
        <v>489</v>
      </c>
      <c r="C237" s="41" t="s">
        <v>32</v>
      </c>
      <c r="D237" s="57">
        <v>74</v>
      </c>
      <c r="E237" s="58"/>
      <c r="F237" s="59"/>
      <c r="G237" s="58">
        <f t="shared" si="81"/>
        <v>0</v>
      </c>
      <c r="H237" s="60">
        <f t="shared" si="82"/>
        <v>74</v>
      </c>
      <c r="I237" s="77">
        <v>863.34</v>
      </c>
      <c r="J237" s="93">
        <f t="shared" si="83"/>
        <v>63887.16</v>
      </c>
      <c r="K237" s="61">
        <f t="shared" si="84"/>
        <v>0</v>
      </c>
      <c r="L237" s="62">
        <f t="shared" si="85"/>
        <v>0</v>
      </c>
      <c r="M237" s="61">
        <f t="shared" si="86"/>
        <v>0</v>
      </c>
      <c r="N237" s="61">
        <f t="shared" si="87"/>
        <v>63887.16</v>
      </c>
      <c r="O237" s="63" t="str">
        <f t="shared" si="89"/>
        <v xml:space="preserve"> </v>
      </c>
      <c r="P237" s="63">
        <f t="shared" si="88"/>
        <v>100</v>
      </c>
    </row>
    <row r="238" spans="1:16" ht="57" customHeight="1" x14ac:dyDescent="0.25">
      <c r="A238" s="65" t="s">
        <v>490</v>
      </c>
      <c r="B238" s="65" t="s">
        <v>491</v>
      </c>
      <c r="C238" s="41" t="s">
        <v>32</v>
      </c>
      <c r="D238" s="57">
        <v>74</v>
      </c>
      <c r="E238" s="58"/>
      <c r="F238" s="59"/>
      <c r="G238" s="58">
        <f t="shared" si="81"/>
        <v>0</v>
      </c>
      <c r="H238" s="60">
        <f t="shared" si="82"/>
        <v>74</v>
      </c>
      <c r="I238" s="77">
        <v>2174.66</v>
      </c>
      <c r="J238" s="93">
        <f t="shared" si="83"/>
        <v>160924.84</v>
      </c>
      <c r="K238" s="61">
        <f t="shared" si="84"/>
        <v>0</v>
      </c>
      <c r="L238" s="62">
        <f t="shared" si="85"/>
        <v>0</v>
      </c>
      <c r="M238" s="61">
        <f t="shared" si="86"/>
        <v>0</v>
      </c>
      <c r="N238" s="61">
        <f t="shared" si="87"/>
        <v>160924.84</v>
      </c>
      <c r="O238" s="63" t="str">
        <f t="shared" si="89"/>
        <v xml:space="preserve"> </v>
      </c>
      <c r="P238" s="63">
        <f t="shared" si="88"/>
        <v>100</v>
      </c>
    </row>
    <row r="239" spans="1:16" ht="52.8" customHeight="1" x14ac:dyDescent="0.25">
      <c r="A239" s="65" t="s">
        <v>492</v>
      </c>
      <c r="B239" s="65" t="s">
        <v>493</v>
      </c>
      <c r="C239" s="41" t="s">
        <v>32</v>
      </c>
      <c r="D239" s="57">
        <v>74</v>
      </c>
      <c r="E239" s="58"/>
      <c r="F239" s="59"/>
      <c r="G239" s="58">
        <f t="shared" si="81"/>
        <v>0</v>
      </c>
      <c r="H239" s="60">
        <f t="shared" si="82"/>
        <v>74</v>
      </c>
      <c r="I239" s="77">
        <v>20.18</v>
      </c>
      <c r="J239" s="93">
        <f t="shared" si="83"/>
        <v>1493.32</v>
      </c>
      <c r="K239" s="61">
        <f t="shared" si="84"/>
        <v>0</v>
      </c>
      <c r="L239" s="62">
        <f t="shared" si="85"/>
        <v>0</v>
      </c>
      <c r="M239" s="61">
        <f t="shared" si="86"/>
        <v>0</v>
      </c>
      <c r="N239" s="61">
        <f t="shared" si="87"/>
        <v>1493.32</v>
      </c>
      <c r="O239" s="63" t="str">
        <f t="shared" si="89"/>
        <v xml:space="preserve"> </v>
      </c>
      <c r="P239" s="63">
        <f t="shared" si="88"/>
        <v>100</v>
      </c>
    </row>
    <row r="240" spans="1:16" ht="60" customHeight="1" x14ac:dyDescent="0.25">
      <c r="A240" s="65" t="s">
        <v>494</v>
      </c>
      <c r="B240" s="65" t="s">
        <v>495</v>
      </c>
      <c r="C240" s="41" t="s">
        <v>32</v>
      </c>
      <c r="D240" s="57">
        <v>74</v>
      </c>
      <c r="E240" s="58"/>
      <c r="F240" s="59"/>
      <c r="G240" s="58">
        <f t="shared" si="81"/>
        <v>0</v>
      </c>
      <c r="H240" s="60">
        <f t="shared" si="82"/>
        <v>74</v>
      </c>
      <c r="I240" s="77">
        <v>11.6</v>
      </c>
      <c r="J240" s="93">
        <f t="shared" si="83"/>
        <v>858.4</v>
      </c>
      <c r="K240" s="61">
        <f t="shared" si="84"/>
        <v>0</v>
      </c>
      <c r="L240" s="62">
        <f t="shared" si="85"/>
        <v>0</v>
      </c>
      <c r="M240" s="61">
        <f t="shared" si="86"/>
        <v>0</v>
      </c>
      <c r="N240" s="61">
        <f t="shared" si="87"/>
        <v>858.4</v>
      </c>
      <c r="O240" s="63" t="str">
        <f t="shared" si="89"/>
        <v xml:space="preserve"> </v>
      </c>
      <c r="P240" s="63">
        <f t="shared" si="88"/>
        <v>100</v>
      </c>
    </row>
    <row r="241" spans="1:16" ht="51.6" customHeight="1" x14ac:dyDescent="0.25">
      <c r="A241" s="65" t="s">
        <v>496</v>
      </c>
      <c r="B241" s="65" t="s">
        <v>497</v>
      </c>
      <c r="C241" s="41" t="s">
        <v>32</v>
      </c>
      <c r="D241" s="57">
        <v>148</v>
      </c>
      <c r="E241" s="58"/>
      <c r="F241" s="59"/>
      <c r="G241" s="58">
        <f t="shared" si="81"/>
        <v>0</v>
      </c>
      <c r="H241" s="60">
        <f t="shared" si="82"/>
        <v>148</v>
      </c>
      <c r="I241" s="77">
        <v>39.53</v>
      </c>
      <c r="J241" s="93">
        <f t="shared" si="83"/>
        <v>5850.44</v>
      </c>
      <c r="K241" s="61">
        <f t="shared" si="84"/>
        <v>0</v>
      </c>
      <c r="L241" s="62">
        <f t="shared" si="85"/>
        <v>0</v>
      </c>
      <c r="M241" s="61">
        <f t="shared" si="86"/>
        <v>0</v>
      </c>
      <c r="N241" s="61">
        <f t="shared" si="87"/>
        <v>5850.44</v>
      </c>
      <c r="O241" s="63" t="str">
        <f t="shared" si="89"/>
        <v xml:space="preserve"> </v>
      </c>
      <c r="P241" s="63">
        <f t="shared" si="88"/>
        <v>100</v>
      </c>
    </row>
    <row r="242" spans="1:16" ht="28.8" customHeight="1" x14ac:dyDescent="0.25">
      <c r="A242" s="65" t="s">
        <v>498</v>
      </c>
      <c r="B242" s="65" t="s">
        <v>499</v>
      </c>
      <c r="C242" s="41" t="s">
        <v>32</v>
      </c>
      <c r="D242" s="57">
        <v>740</v>
      </c>
      <c r="E242" s="58"/>
      <c r="F242" s="59"/>
      <c r="G242" s="58">
        <f t="shared" si="81"/>
        <v>0</v>
      </c>
      <c r="H242" s="60">
        <f t="shared" si="82"/>
        <v>740</v>
      </c>
      <c r="I242" s="77">
        <v>12.76</v>
      </c>
      <c r="J242" s="93">
        <f t="shared" si="83"/>
        <v>9442.4</v>
      </c>
      <c r="K242" s="61">
        <f t="shared" si="84"/>
        <v>0</v>
      </c>
      <c r="L242" s="62">
        <f t="shared" si="85"/>
        <v>0</v>
      </c>
      <c r="M242" s="61">
        <f t="shared" si="86"/>
        <v>0</v>
      </c>
      <c r="N242" s="61">
        <f t="shared" si="87"/>
        <v>9442.4</v>
      </c>
      <c r="O242" s="63" t="str">
        <f t="shared" si="89"/>
        <v xml:space="preserve"> </v>
      </c>
      <c r="P242" s="63">
        <f t="shared" si="88"/>
        <v>100</v>
      </c>
    </row>
    <row r="243" spans="1:16" ht="28.8" customHeight="1" x14ac:dyDescent="0.25">
      <c r="A243" s="65" t="s">
        <v>500</v>
      </c>
      <c r="B243" s="65" t="s">
        <v>501</v>
      </c>
      <c r="C243" s="41" t="s">
        <v>32</v>
      </c>
      <c r="D243" s="57">
        <v>74</v>
      </c>
      <c r="E243" s="58"/>
      <c r="F243" s="59"/>
      <c r="G243" s="58">
        <f t="shared" si="81"/>
        <v>0</v>
      </c>
      <c r="H243" s="60">
        <f t="shared" si="82"/>
        <v>74</v>
      </c>
      <c r="I243" s="77">
        <v>29.81</v>
      </c>
      <c r="J243" s="93">
        <f t="shared" si="83"/>
        <v>2205.94</v>
      </c>
      <c r="K243" s="61">
        <f t="shared" si="84"/>
        <v>0</v>
      </c>
      <c r="L243" s="62">
        <f t="shared" si="85"/>
        <v>0</v>
      </c>
      <c r="M243" s="61">
        <f t="shared" si="86"/>
        <v>0</v>
      </c>
      <c r="N243" s="61">
        <f t="shared" si="87"/>
        <v>2205.94</v>
      </c>
      <c r="O243" s="63" t="str">
        <f t="shared" si="89"/>
        <v xml:space="preserve"> </v>
      </c>
      <c r="P243" s="63">
        <f t="shared" si="88"/>
        <v>100</v>
      </c>
    </row>
    <row r="244" spans="1:16" ht="25.8" customHeight="1" x14ac:dyDescent="0.25">
      <c r="A244" s="65" t="s">
        <v>502</v>
      </c>
      <c r="B244" s="65" t="s">
        <v>503</v>
      </c>
      <c r="C244" s="41" t="s">
        <v>32</v>
      </c>
      <c r="D244" s="57">
        <v>296</v>
      </c>
      <c r="E244" s="58"/>
      <c r="F244" s="59"/>
      <c r="G244" s="58">
        <f t="shared" si="81"/>
        <v>0</v>
      </c>
      <c r="H244" s="60">
        <f t="shared" si="82"/>
        <v>296</v>
      </c>
      <c r="I244" s="77">
        <v>13.44</v>
      </c>
      <c r="J244" s="93">
        <f t="shared" si="83"/>
        <v>3978.24</v>
      </c>
      <c r="K244" s="61">
        <f t="shared" si="84"/>
        <v>0</v>
      </c>
      <c r="L244" s="62">
        <f t="shared" si="85"/>
        <v>0</v>
      </c>
      <c r="M244" s="61">
        <f t="shared" si="86"/>
        <v>0</v>
      </c>
      <c r="N244" s="61">
        <f t="shared" si="87"/>
        <v>3978.24</v>
      </c>
      <c r="O244" s="63" t="str">
        <f t="shared" si="89"/>
        <v xml:space="preserve"> </v>
      </c>
      <c r="P244" s="63">
        <f t="shared" si="88"/>
        <v>100</v>
      </c>
    </row>
    <row r="245" spans="1:16" ht="49.2" customHeight="1" x14ac:dyDescent="0.25">
      <c r="A245" s="65" t="s">
        <v>504</v>
      </c>
      <c r="B245" s="65" t="s">
        <v>505</v>
      </c>
      <c r="C245" s="41" t="s">
        <v>32</v>
      </c>
      <c r="D245" s="57">
        <v>148</v>
      </c>
      <c r="E245" s="58"/>
      <c r="F245" s="59"/>
      <c r="G245" s="58">
        <f t="shared" si="81"/>
        <v>0</v>
      </c>
      <c r="H245" s="60">
        <f t="shared" si="82"/>
        <v>148</v>
      </c>
      <c r="I245" s="77">
        <v>25.9</v>
      </c>
      <c r="J245" s="93">
        <f t="shared" si="83"/>
        <v>3833.2</v>
      </c>
      <c r="K245" s="61">
        <f t="shared" si="84"/>
        <v>0</v>
      </c>
      <c r="L245" s="62">
        <f t="shared" si="85"/>
        <v>0</v>
      </c>
      <c r="M245" s="61">
        <f t="shared" si="86"/>
        <v>0</v>
      </c>
      <c r="N245" s="61">
        <f t="shared" si="87"/>
        <v>3833.2</v>
      </c>
      <c r="O245" s="63" t="str">
        <f t="shared" si="89"/>
        <v xml:space="preserve"> </v>
      </c>
      <c r="P245" s="63">
        <f t="shared" si="88"/>
        <v>100</v>
      </c>
    </row>
    <row r="246" spans="1:16" ht="49.2" customHeight="1" x14ac:dyDescent="0.25">
      <c r="A246" s="65" t="s">
        <v>506</v>
      </c>
      <c r="B246" s="65" t="s">
        <v>507</v>
      </c>
      <c r="C246" s="41" t="s">
        <v>32</v>
      </c>
      <c r="D246" s="57">
        <v>1184</v>
      </c>
      <c r="E246" s="58"/>
      <c r="F246" s="59"/>
      <c r="G246" s="58">
        <f t="shared" si="81"/>
        <v>0</v>
      </c>
      <c r="H246" s="60">
        <f t="shared" si="82"/>
        <v>1184</v>
      </c>
      <c r="I246" s="77">
        <v>9.68</v>
      </c>
      <c r="J246" s="93">
        <f t="shared" si="83"/>
        <v>11461.12</v>
      </c>
      <c r="K246" s="61">
        <f t="shared" si="84"/>
        <v>0</v>
      </c>
      <c r="L246" s="62">
        <f t="shared" si="85"/>
        <v>0</v>
      </c>
      <c r="M246" s="61">
        <f t="shared" si="86"/>
        <v>0</v>
      </c>
      <c r="N246" s="61">
        <f t="shared" si="87"/>
        <v>11461.12</v>
      </c>
      <c r="O246" s="63" t="str">
        <f t="shared" si="89"/>
        <v xml:space="preserve"> </v>
      </c>
      <c r="P246" s="63">
        <f t="shared" si="88"/>
        <v>100</v>
      </c>
    </row>
    <row r="247" spans="1:16" ht="48.6" customHeight="1" x14ac:dyDescent="0.25">
      <c r="A247" s="65" t="s">
        <v>508</v>
      </c>
      <c r="B247" s="65" t="s">
        <v>509</v>
      </c>
      <c r="C247" s="41" t="s">
        <v>32</v>
      </c>
      <c r="D247" s="57">
        <v>148</v>
      </c>
      <c r="E247" s="58"/>
      <c r="F247" s="59"/>
      <c r="G247" s="58">
        <f t="shared" si="81"/>
        <v>0</v>
      </c>
      <c r="H247" s="60">
        <f t="shared" si="82"/>
        <v>148</v>
      </c>
      <c r="I247" s="77">
        <v>21.31</v>
      </c>
      <c r="J247" s="93">
        <f t="shared" si="83"/>
        <v>3153.88</v>
      </c>
      <c r="K247" s="61">
        <f t="shared" si="84"/>
        <v>0</v>
      </c>
      <c r="L247" s="62">
        <f t="shared" si="85"/>
        <v>0</v>
      </c>
      <c r="M247" s="61">
        <f t="shared" si="86"/>
        <v>0</v>
      </c>
      <c r="N247" s="61">
        <f t="shared" si="87"/>
        <v>3153.88</v>
      </c>
      <c r="O247" s="63" t="str">
        <f t="shared" si="89"/>
        <v xml:space="preserve"> </v>
      </c>
      <c r="P247" s="63">
        <f t="shared" si="88"/>
        <v>100</v>
      </c>
    </row>
    <row r="248" spans="1:16" ht="34.799999999999997" customHeight="1" x14ac:dyDescent="0.25">
      <c r="A248" s="65" t="s">
        <v>510</v>
      </c>
      <c r="B248" s="65" t="s">
        <v>511</v>
      </c>
      <c r="C248" s="41" t="s">
        <v>32</v>
      </c>
      <c r="D248" s="57">
        <v>74</v>
      </c>
      <c r="E248" s="58"/>
      <c r="F248" s="59"/>
      <c r="G248" s="58">
        <f t="shared" si="81"/>
        <v>0</v>
      </c>
      <c r="H248" s="60">
        <f t="shared" si="82"/>
        <v>74</v>
      </c>
      <c r="I248" s="77">
        <v>14.79</v>
      </c>
      <c r="J248" s="93">
        <f t="shared" si="83"/>
        <v>1094.46</v>
      </c>
      <c r="K248" s="61">
        <f t="shared" si="84"/>
        <v>0</v>
      </c>
      <c r="L248" s="62">
        <f t="shared" si="85"/>
        <v>0</v>
      </c>
      <c r="M248" s="61">
        <f t="shared" si="86"/>
        <v>0</v>
      </c>
      <c r="N248" s="61">
        <f t="shared" si="87"/>
        <v>1094.46</v>
      </c>
      <c r="O248" s="63" t="str">
        <f t="shared" si="89"/>
        <v xml:space="preserve"> </v>
      </c>
      <c r="P248" s="63">
        <f t="shared" si="88"/>
        <v>100</v>
      </c>
    </row>
    <row r="249" spans="1:16" ht="49.8" customHeight="1" x14ac:dyDescent="0.25">
      <c r="A249" s="65" t="s">
        <v>512</v>
      </c>
      <c r="B249" s="65" t="s">
        <v>513</v>
      </c>
      <c r="C249" s="41" t="s">
        <v>11</v>
      </c>
      <c r="D249" s="57">
        <v>819.18</v>
      </c>
      <c r="E249" s="58"/>
      <c r="F249" s="59"/>
      <c r="G249" s="58">
        <f t="shared" si="81"/>
        <v>0</v>
      </c>
      <c r="H249" s="60">
        <f t="shared" si="82"/>
        <v>819.18</v>
      </c>
      <c r="I249" s="77">
        <v>39.049999999999997</v>
      </c>
      <c r="J249" s="93">
        <f t="shared" si="83"/>
        <v>31988.98</v>
      </c>
      <c r="K249" s="61">
        <f t="shared" si="84"/>
        <v>0</v>
      </c>
      <c r="L249" s="62">
        <f t="shared" si="85"/>
        <v>0</v>
      </c>
      <c r="M249" s="61">
        <f t="shared" si="86"/>
        <v>0</v>
      </c>
      <c r="N249" s="61">
        <f t="shared" si="87"/>
        <v>31988.98</v>
      </c>
      <c r="O249" s="63" t="str">
        <f t="shared" si="89"/>
        <v xml:space="preserve"> </v>
      </c>
      <c r="P249" s="63">
        <f t="shared" si="88"/>
        <v>100</v>
      </c>
    </row>
    <row r="250" spans="1:16" ht="55.2" customHeight="1" x14ac:dyDescent="0.25">
      <c r="A250" s="65" t="s">
        <v>514</v>
      </c>
      <c r="B250" s="65" t="s">
        <v>515</v>
      </c>
      <c r="C250" s="41" t="s">
        <v>11</v>
      </c>
      <c r="D250" s="57">
        <v>2266.62</v>
      </c>
      <c r="E250" s="58"/>
      <c r="F250" s="59"/>
      <c r="G250" s="58">
        <f t="shared" si="81"/>
        <v>0</v>
      </c>
      <c r="H250" s="60">
        <f t="shared" si="82"/>
        <v>2266.62</v>
      </c>
      <c r="I250" s="77">
        <v>12.9</v>
      </c>
      <c r="J250" s="93">
        <f t="shared" si="83"/>
        <v>29239.4</v>
      </c>
      <c r="K250" s="61">
        <f t="shared" si="84"/>
        <v>0</v>
      </c>
      <c r="L250" s="62">
        <f t="shared" si="85"/>
        <v>0</v>
      </c>
      <c r="M250" s="61">
        <f t="shared" si="86"/>
        <v>0</v>
      </c>
      <c r="N250" s="61">
        <f t="shared" si="87"/>
        <v>29239.4</v>
      </c>
      <c r="O250" s="63" t="str">
        <f t="shared" si="89"/>
        <v xml:space="preserve"> </v>
      </c>
      <c r="P250" s="63">
        <f t="shared" si="88"/>
        <v>100</v>
      </c>
    </row>
    <row r="251" spans="1:16" ht="60.6" customHeight="1" x14ac:dyDescent="0.25">
      <c r="A251" s="65" t="s">
        <v>516</v>
      </c>
      <c r="B251" s="65" t="s">
        <v>517</v>
      </c>
      <c r="C251" s="41" t="s">
        <v>32</v>
      </c>
      <c r="D251" s="57">
        <v>74</v>
      </c>
      <c r="E251" s="58"/>
      <c r="F251" s="59"/>
      <c r="G251" s="58">
        <f t="shared" si="81"/>
        <v>0</v>
      </c>
      <c r="H251" s="60">
        <f t="shared" si="82"/>
        <v>74</v>
      </c>
      <c r="I251" s="77">
        <v>44.45</v>
      </c>
      <c r="J251" s="93">
        <f t="shared" si="83"/>
        <v>3289.3</v>
      </c>
      <c r="K251" s="61">
        <f t="shared" si="84"/>
        <v>0</v>
      </c>
      <c r="L251" s="62">
        <f t="shared" si="85"/>
        <v>0</v>
      </c>
      <c r="M251" s="61">
        <f t="shared" si="86"/>
        <v>0</v>
      </c>
      <c r="N251" s="61">
        <f t="shared" si="87"/>
        <v>3289.3</v>
      </c>
      <c r="O251" s="63" t="str">
        <f t="shared" si="89"/>
        <v xml:space="preserve"> </v>
      </c>
      <c r="P251" s="63">
        <f t="shared" si="88"/>
        <v>100</v>
      </c>
    </row>
    <row r="252" spans="1:16" ht="13.2" x14ac:dyDescent="0.25">
      <c r="A252" s="43" t="s">
        <v>518</v>
      </c>
      <c r="B252" s="43" t="s">
        <v>519</v>
      </c>
      <c r="C252" s="44"/>
      <c r="D252" s="79"/>
      <c r="E252" s="80"/>
      <c r="F252" s="81"/>
      <c r="G252" s="80"/>
      <c r="H252" s="82"/>
      <c r="I252" s="86"/>
      <c r="J252" s="88">
        <f>SUM(J253:J273)</f>
        <v>197189.03999999998</v>
      </c>
      <c r="K252" s="88">
        <f t="shared" ref="K252:N252" si="91">SUM(K253:K273)</f>
        <v>0</v>
      </c>
      <c r="L252" s="88">
        <f t="shared" si="91"/>
        <v>0</v>
      </c>
      <c r="M252" s="88">
        <f t="shared" si="91"/>
        <v>0</v>
      </c>
      <c r="N252" s="88">
        <f t="shared" si="91"/>
        <v>197189.03999999998</v>
      </c>
      <c r="O252" s="56" t="str">
        <f t="shared" si="89"/>
        <v xml:space="preserve"> </v>
      </c>
      <c r="P252" s="56">
        <f t="shared" si="88"/>
        <v>100</v>
      </c>
    </row>
    <row r="253" spans="1:16" ht="44.4" customHeight="1" x14ac:dyDescent="0.25">
      <c r="A253" s="65" t="s">
        <v>520</v>
      </c>
      <c r="B253" s="65" t="s">
        <v>521</v>
      </c>
      <c r="C253" s="41" t="s">
        <v>32</v>
      </c>
      <c r="D253" s="57">
        <v>74</v>
      </c>
      <c r="E253" s="58"/>
      <c r="F253" s="59"/>
      <c r="G253" s="58">
        <f t="shared" si="81"/>
        <v>0</v>
      </c>
      <c r="H253" s="60">
        <f t="shared" si="82"/>
        <v>74</v>
      </c>
      <c r="I253" s="77">
        <v>112.16</v>
      </c>
      <c r="J253" s="93">
        <f t="shared" si="83"/>
        <v>8299.84</v>
      </c>
      <c r="K253" s="61">
        <f t="shared" si="84"/>
        <v>0</v>
      </c>
      <c r="L253" s="62">
        <f t="shared" si="85"/>
        <v>0</v>
      </c>
      <c r="M253" s="61">
        <f t="shared" si="86"/>
        <v>0</v>
      </c>
      <c r="N253" s="61">
        <f t="shared" si="87"/>
        <v>8299.84</v>
      </c>
      <c r="O253" s="63" t="str">
        <f t="shared" si="89"/>
        <v xml:space="preserve"> </v>
      </c>
      <c r="P253" s="63">
        <f t="shared" si="88"/>
        <v>100</v>
      </c>
    </row>
    <row r="254" spans="1:16" ht="39.6" x14ac:dyDescent="0.25">
      <c r="A254" s="65" t="s">
        <v>522</v>
      </c>
      <c r="B254" s="65" t="s">
        <v>523</v>
      </c>
      <c r="C254" s="41" t="s">
        <v>32</v>
      </c>
      <c r="D254" s="57">
        <v>148</v>
      </c>
      <c r="E254" s="58"/>
      <c r="F254" s="59"/>
      <c r="G254" s="58">
        <f t="shared" si="81"/>
        <v>0</v>
      </c>
      <c r="H254" s="60">
        <f t="shared" si="82"/>
        <v>148</v>
      </c>
      <c r="I254" s="77">
        <v>118.17</v>
      </c>
      <c r="J254" s="93">
        <f t="shared" si="83"/>
        <v>17489.16</v>
      </c>
      <c r="K254" s="61">
        <f t="shared" si="84"/>
        <v>0</v>
      </c>
      <c r="L254" s="62">
        <f t="shared" si="85"/>
        <v>0</v>
      </c>
      <c r="M254" s="61">
        <f t="shared" si="86"/>
        <v>0</v>
      </c>
      <c r="N254" s="61">
        <f t="shared" si="87"/>
        <v>17489.16</v>
      </c>
      <c r="O254" s="63" t="str">
        <f t="shared" si="89"/>
        <v xml:space="preserve"> </v>
      </c>
      <c r="P254" s="63">
        <f t="shared" si="88"/>
        <v>100</v>
      </c>
    </row>
    <row r="255" spans="1:16" ht="39.6" x14ac:dyDescent="0.25">
      <c r="A255" s="65" t="s">
        <v>524</v>
      </c>
      <c r="B255" s="65" t="s">
        <v>525</v>
      </c>
      <c r="C255" s="41" t="s">
        <v>32</v>
      </c>
      <c r="D255" s="57">
        <v>296</v>
      </c>
      <c r="E255" s="58"/>
      <c r="F255" s="59"/>
      <c r="G255" s="58">
        <f t="shared" si="81"/>
        <v>0</v>
      </c>
      <c r="H255" s="60">
        <f t="shared" si="82"/>
        <v>296</v>
      </c>
      <c r="I255" s="77">
        <v>7.16</v>
      </c>
      <c r="J255" s="93">
        <f t="shared" si="83"/>
        <v>2119.36</v>
      </c>
      <c r="K255" s="61">
        <f t="shared" si="84"/>
        <v>0</v>
      </c>
      <c r="L255" s="62">
        <f t="shared" si="85"/>
        <v>0</v>
      </c>
      <c r="M255" s="61">
        <f t="shared" si="86"/>
        <v>0</v>
      </c>
      <c r="N255" s="61">
        <f t="shared" si="87"/>
        <v>2119.36</v>
      </c>
      <c r="O255" s="63" t="str">
        <f t="shared" si="89"/>
        <v xml:space="preserve"> </v>
      </c>
      <c r="P255" s="63">
        <f t="shared" si="88"/>
        <v>100</v>
      </c>
    </row>
    <row r="256" spans="1:16" ht="39.6" x14ac:dyDescent="0.25">
      <c r="A256" s="65" t="s">
        <v>526</v>
      </c>
      <c r="B256" s="65" t="s">
        <v>527</v>
      </c>
      <c r="C256" s="41" t="s">
        <v>32</v>
      </c>
      <c r="D256" s="57">
        <v>74</v>
      </c>
      <c r="E256" s="58"/>
      <c r="F256" s="59"/>
      <c r="G256" s="58">
        <f t="shared" si="81"/>
        <v>0</v>
      </c>
      <c r="H256" s="60">
        <f t="shared" si="82"/>
        <v>74</v>
      </c>
      <c r="I256" s="77">
        <v>7.77</v>
      </c>
      <c r="J256" s="93">
        <f t="shared" si="83"/>
        <v>574.98</v>
      </c>
      <c r="K256" s="61">
        <f t="shared" si="84"/>
        <v>0</v>
      </c>
      <c r="L256" s="62">
        <f t="shared" si="85"/>
        <v>0</v>
      </c>
      <c r="M256" s="61">
        <f t="shared" si="86"/>
        <v>0</v>
      </c>
      <c r="N256" s="61">
        <f t="shared" si="87"/>
        <v>574.98</v>
      </c>
      <c r="O256" s="63" t="str">
        <f t="shared" si="89"/>
        <v xml:space="preserve"> </v>
      </c>
      <c r="P256" s="63">
        <f t="shared" si="88"/>
        <v>100</v>
      </c>
    </row>
    <row r="257" spans="1:18" ht="39.6" x14ac:dyDescent="0.25">
      <c r="A257" s="65" t="s">
        <v>528</v>
      </c>
      <c r="B257" s="65" t="s">
        <v>529</v>
      </c>
      <c r="C257" s="41" t="s">
        <v>32</v>
      </c>
      <c r="D257" s="57">
        <v>74</v>
      </c>
      <c r="E257" s="58"/>
      <c r="F257" s="59"/>
      <c r="G257" s="58">
        <f t="shared" si="81"/>
        <v>0</v>
      </c>
      <c r="H257" s="60">
        <f t="shared" si="82"/>
        <v>74</v>
      </c>
      <c r="I257" s="77">
        <v>387.07</v>
      </c>
      <c r="J257" s="93">
        <f t="shared" si="83"/>
        <v>28643.18</v>
      </c>
      <c r="K257" s="61">
        <f t="shared" si="84"/>
        <v>0</v>
      </c>
      <c r="L257" s="62">
        <f t="shared" si="85"/>
        <v>0</v>
      </c>
      <c r="M257" s="61">
        <f t="shared" si="86"/>
        <v>0</v>
      </c>
      <c r="N257" s="61">
        <f t="shared" si="87"/>
        <v>28643.18</v>
      </c>
      <c r="O257" s="63" t="str">
        <f t="shared" si="89"/>
        <v xml:space="preserve"> </v>
      </c>
      <c r="P257" s="63">
        <f t="shared" si="88"/>
        <v>100</v>
      </c>
    </row>
    <row r="258" spans="1:18" ht="34.799999999999997" customHeight="1" x14ac:dyDescent="0.25">
      <c r="A258" s="65" t="s">
        <v>530</v>
      </c>
      <c r="B258" s="65" t="s">
        <v>531</v>
      </c>
      <c r="C258" s="41" t="s">
        <v>32</v>
      </c>
      <c r="D258" s="57">
        <v>222</v>
      </c>
      <c r="E258" s="58"/>
      <c r="F258" s="59"/>
      <c r="G258" s="58">
        <f t="shared" si="81"/>
        <v>0</v>
      </c>
      <c r="H258" s="60">
        <f t="shared" si="82"/>
        <v>222</v>
      </c>
      <c r="I258" s="77">
        <v>21.23</v>
      </c>
      <c r="J258" s="93">
        <f t="shared" si="83"/>
        <v>4713.0600000000004</v>
      </c>
      <c r="K258" s="61">
        <f t="shared" si="84"/>
        <v>0</v>
      </c>
      <c r="L258" s="62">
        <f t="shared" si="85"/>
        <v>0</v>
      </c>
      <c r="M258" s="61">
        <f t="shared" si="86"/>
        <v>0</v>
      </c>
      <c r="N258" s="61">
        <f t="shared" si="87"/>
        <v>4713.0600000000004</v>
      </c>
      <c r="O258" s="63" t="str">
        <f t="shared" si="89"/>
        <v xml:space="preserve"> </v>
      </c>
      <c r="P258" s="63">
        <f t="shared" si="88"/>
        <v>100</v>
      </c>
    </row>
    <row r="259" spans="1:18" ht="28.2" customHeight="1" x14ac:dyDescent="0.25">
      <c r="A259" s="65" t="s">
        <v>532</v>
      </c>
      <c r="B259" s="65" t="s">
        <v>533</v>
      </c>
      <c r="C259" s="41" t="s">
        <v>32</v>
      </c>
      <c r="D259" s="57">
        <v>74</v>
      </c>
      <c r="E259" s="58"/>
      <c r="F259" s="59"/>
      <c r="G259" s="58">
        <f t="shared" si="81"/>
        <v>0</v>
      </c>
      <c r="H259" s="60">
        <f t="shared" si="82"/>
        <v>74</v>
      </c>
      <c r="I259" s="77">
        <v>747.35</v>
      </c>
      <c r="J259" s="93">
        <f t="shared" si="83"/>
        <v>55303.9</v>
      </c>
      <c r="K259" s="61">
        <f t="shared" si="84"/>
        <v>0</v>
      </c>
      <c r="L259" s="62">
        <f t="shared" si="85"/>
        <v>0</v>
      </c>
      <c r="M259" s="61">
        <f t="shared" si="86"/>
        <v>0</v>
      </c>
      <c r="N259" s="61">
        <f t="shared" si="87"/>
        <v>55303.9</v>
      </c>
      <c r="O259" s="63" t="str">
        <f t="shared" si="89"/>
        <v xml:space="preserve"> </v>
      </c>
      <c r="P259" s="63">
        <f t="shared" si="88"/>
        <v>100</v>
      </c>
      <c r="R259" s="1" t="s">
        <v>65</v>
      </c>
    </row>
    <row r="260" spans="1:18" ht="25.8" customHeight="1" x14ac:dyDescent="0.25">
      <c r="A260" s="65" t="s">
        <v>534</v>
      </c>
      <c r="B260" s="65" t="s">
        <v>535</v>
      </c>
      <c r="C260" s="41" t="s">
        <v>32</v>
      </c>
      <c r="D260" s="57">
        <v>74</v>
      </c>
      <c r="E260" s="58"/>
      <c r="F260" s="59"/>
      <c r="G260" s="58">
        <f t="shared" si="81"/>
        <v>0</v>
      </c>
      <c r="H260" s="60">
        <f t="shared" si="82"/>
        <v>74</v>
      </c>
      <c r="I260" s="77">
        <v>44.47</v>
      </c>
      <c r="J260" s="93">
        <f t="shared" si="83"/>
        <v>3290.78</v>
      </c>
      <c r="K260" s="61">
        <f t="shared" si="84"/>
        <v>0</v>
      </c>
      <c r="L260" s="62">
        <f t="shared" si="85"/>
        <v>0</v>
      </c>
      <c r="M260" s="61">
        <f t="shared" si="86"/>
        <v>0</v>
      </c>
      <c r="N260" s="61">
        <f t="shared" si="87"/>
        <v>3290.78</v>
      </c>
      <c r="O260" s="63" t="str">
        <f t="shared" si="89"/>
        <v xml:space="preserve"> </v>
      </c>
      <c r="P260" s="63">
        <f t="shared" si="88"/>
        <v>100</v>
      </c>
    </row>
    <row r="261" spans="1:18" ht="45.6" customHeight="1" x14ac:dyDescent="0.25">
      <c r="A261" s="65" t="s">
        <v>536</v>
      </c>
      <c r="B261" s="65" t="s">
        <v>537</v>
      </c>
      <c r="C261" s="41" t="s">
        <v>32</v>
      </c>
      <c r="D261" s="57">
        <v>148</v>
      </c>
      <c r="E261" s="58"/>
      <c r="F261" s="59"/>
      <c r="G261" s="58">
        <f t="shared" si="81"/>
        <v>0</v>
      </c>
      <c r="H261" s="60">
        <f t="shared" si="82"/>
        <v>148</v>
      </c>
      <c r="I261" s="77">
        <v>10.99</v>
      </c>
      <c r="J261" s="93">
        <f t="shared" si="83"/>
        <v>1626.52</v>
      </c>
      <c r="K261" s="61">
        <f t="shared" si="84"/>
        <v>0</v>
      </c>
      <c r="L261" s="62">
        <f t="shared" si="85"/>
        <v>0</v>
      </c>
      <c r="M261" s="61">
        <f t="shared" si="86"/>
        <v>0</v>
      </c>
      <c r="N261" s="61">
        <f t="shared" si="87"/>
        <v>1626.52</v>
      </c>
      <c r="O261" s="63" t="str">
        <f t="shared" si="89"/>
        <v xml:space="preserve"> </v>
      </c>
      <c r="P261" s="63">
        <f t="shared" si="88"/>
        <v>100</v>
      </c>
    </row>
    <row r="262" spans="1:18" ht="37.200000000000003" customHeight="1" x14ac:dyDescent="0.25">
      <c r="A262" s="65" t="s">
        <v>538</v>
      </c>
      <c r="B262" s="65" t="s">
        <v>539</v>
      </c>
      <c r="C262" s="41" t="s">
        <v>32</v>
      </c>
      <c r="D262" s="57">
        <v>148</v>
      </c>
      <c r="E262" s="58"/>
      <c r="F262" s="59"/>
      <c r="G262" s="58">
        <f t="shared" si="81"/>
        <v>0</v>
      </c>
      <c r="H262" s="60">
        <f t="shared" si="82"/>
        <v>148</v>
      </c>
      <c r="I262" s="77">
        <v>8.15</v>
      </c>
      <c r="J262" s="93">
        <f t="shared" si="83"/>
        <v>1206.2</v>
      </c>
      <c r="K262" s="61">
        <f t="shared" si="84"/>
        <v>0</v>
      </c>
      <c r="L262" s="62">
        <f t="shared" si="85"/>
        <v>0</v>
      </c>
      <c r="M262" s="61">
        <f t="shared" si="86"/>
        <v>0</v>
      </c>
      <c r="N262" s="61">
        <f t="shared" si="87"/>
        <v>1206.2</v>
      </c>
      <c r="O262" s="63" t="str">
        <f t="shared" si="89"/>
        <v xml:space="preserve"> </v>
      </c>
      <c r="P262" s="63">
        <f t="shared" si="88"/>
        <v>100</v>
      </c>
    </row>
    <row r="263" spans="1:18" ht="52.2" customHeight="1" x14ac:dyDescent="0.25">
      <c r="A263" s="65" t="s">
        <v>540</v>
      </c>
      <c r="B263" s="65" t="s">
        <v>541</v>
      </c>
      <c r="C263" s="41" t="s">
        <v>32</v>
      </c>
      <c r="D263" s="57">
        <v>148</v>
      </c>
      <c r="E263" s="58"/>
      <c r="F263" s="59"/>
      <c r="G263" s="58">
        <f t="shared" si="81"/>
        <v>0</v>
      </c>
      <c r="H263" s="60">
        <f t="shared" si="82"/>
        <v>148</v>
      </c>
      <c r="I263" s="77">
        <v>14.66</v>
      </c>
      <c r="J263" s="93">
        <f t="shared" si="83"/>
        <v>2169.6799999999998</v>
      </c>
      <c r="K263" s="61">
        <f t="shared" si="84"/>
        <v>0</v>
      </c>
      <c r="L263" s="62">
        <f t="shared" si="85"/>
        <v>0</v>
      </c>
      <c r="M263" s="61">
        <f t="shared" si="86"/>
        <v>0</v>
      </c>
      <c r="N263" s="61">
        <f t="shared" si="87"/>
        <v>2169.6799999999998</v>
      </c>
      <c r="O263" s="63" t="str">
        <f t="shared" si="89"/>
        <v xml:space="preserve"> </v>
      </c>
      <c r="P263" s="63">
        <f t="shared" si="88"/>
        <v>100</v>
      </c>
    </row>
    <row r="264" spans="1:18" ht="52.2" customHeight="1" x14ac:dyDescent="0.25">
      <c r="A264" s="65" t="s">
        <v>542</v>
      </c>
      <c r="B264" s="65" t="s">
        <v>543</v>
      </c>
      <c r="C264" s="41" t="s">
        <v>32</v>
      </c>
      <c r="D264" s="57">
        <v>74</v>
      </c>
      <c r="E264" s="58"/>
      <c r="F264" s="59"/>
      <c r="G264" s="58">
        <f t="shared" si="81"/>
        <v>0</v>
      </c>
      <c r="H264" s="60">
        <f t="shared" si="82"/>
        <v>74</v>
      </c>
      <c r="I264" s="77">
        <v>16.8</v>
      </c>
      <c r="J264" s="93">
        <f t="shared" si="83"/>
        <v>1243.2</v>
      </c>
      <c r="K264" s="61">
        <f t="shared" si="84"/>
        <v>0</v>
      </c>
      <c r="L264" s="62">
        <f t="shared" si="85"/>
        <v>0</v>
      </c>
      <c r="M264" s="61">
        <f t="shared" si="86"/>
        <v>0</v>
      </c>
      <c r="N264" s="61">
        <f t="shared" si="87"/>
        <v>1243.2</v>
      </c>
      <c r="O264" s="63" t="str">
        <f t="shared" si="89"/>
        <v xml:space="preserve"> </v>
      </c>
      <c r="P264" s="63">
        <f t="shared" si="88"/>
        <v>100</v>
      </c>
    </row>
    <row r="265" spans="1:18" ht="30" customHeight="1" x14ac:dyDescent="0.25">
      <c r="A265" s="65" t="s">
        <v>544</v>
      </c>
      <c r="B265" s="65" t="s">
        <v>545</v>
      </c>
      <c r="C265" s="41" t="s">
        <v>32</v>
      </c>
      <c r="D265" s="57">
        <v>370</v>
      </c>
      <c r="E265" s="58"/>
      <c r="F265" s="59"/>
      <c r="G265" s="58">
        <f t="shared" si="81"/>
        <v>0</v>
      </c>
      <c r="H265" s="60">
        <f t="shared" si="82"/>
        <v>370</v>
      </c>
      <c r="I265" s="77">
        <v>17.260000000000002</v>
      </c>
      <c r="J265" s="93">
        <f t="shared" si="83"/>
        <v>6386.2</v>
      </c>
      <c r="K265" s="61">
        <f t="shared" si="84"/>
        <v>0</v>
      </c>
      <c r="L265" s="62">
        <f t="shared" si="85"/>
        <v>0</v>
      </c>
      <c r="M265" s="61">
        <f t="shared" si="86"/>
        <v>0</v>
      </c>
      <c r="N265" s="61">
        <f t="shared" si="87"/>
        <v>6386.2</v>
      </c>
      <c r="O265" s="63" t="str">
        <f t="shared" si="89"/>
        <v xml:space="preserve"> </v>
      </c>
      <c r="P265" s="63">
        <f t="shared" si="88"/>
        <v>100</v>
      </c>
    </row>
    <row r="266" spans="1:18" ht="46.8" customHeight="1" x14ac:dyDescent="0.25">
      <c r="A266" s="65" t="s">
        <v>546</v>
      </c>
      <c r="B266" s="65" t="s">
        <v>547</v>
      </c>
      <c r="C266" s="41" t="s">
        <v>32</v>
      </c>
      <c r="D266" s="57">
        <v>1184</v>
      </c>
      <c r="E266" s="58"/>
      <c r="F266" s="59"/>
      <c r="G266" s="58">
        <f t="shared" si="81"/>
        <v>0</v>
      </c>
      <c r="H266" s="60">
        <f t="shared" si="82"/>
        <v>1184</v>
      </c>
      <c r="I266" s="77">
        <v>7.91</v>
      </c>
      <c r="J266" s="93">
        <f t="shared" si="83"/>
        <v>9365.44</v>
      </c>
      <c r="K266" s="61">
        <f t="shared" si="84"/>
        <v>0</v>
      </c>
      <c r="L266" s="62">
        <f t="shared" si="85"/>
        <v>0</v>
      </c>
      <c r="M266" s="61">
        <f t="shared" si="86"/>
        <v>0</v>
      </c>
      <c r="N266" s="61">
        <f t="shared" si="87"/>
        <v>9365.44</v>
      </c>
      <c r="O266" s="63" t="str">
        <f t="shared" si="89"/>
        <v xml:space="preserve"> </v>
      </c>
      <c r="P266" s="63">
        <f t="shared" si="88"/>
        <v>100</v>
      </c>
    </row>
    <row r="267" spans="1:18" ht="58.2" customHeight="1" x14ac:dyDescent="0.25">
      <c r="A267" s="65" t="s">
        <v>548</v>
      </c>
      <c r="B267" s="65" t="s">
        <v>549</v>
      </c>
      <c r="C267" s="41" t="s">
        <v>32</v>
      </c>
      <c r="D267" s="57">
        <v>370</v>
      </c>
      <c r="E267" s="58"/>
      <c r="F267" s="59"/>
      <c r="G267" s="58">
        <f t="shared" si="81"/>
        <v>0</v>
      </c>
      <c r="H267" s="60">
        <f t="shared" si="82"/>
        <v>370</v>
      </c>
      <c r="I267" s="77">
        <v>9.41</v>
      </c>
      <c r="J267" s="93">
        <f t="shared" si="83"/>
        <v>3481.7</v>
      </c>
      <c r="K267" s="61">
        <f t="shared" si="84"/>
        <v>0</v>
      </c>
      <c r="L267" s="62">
        <f t="shared" si="85"/>
        <v>0</v>
      </c>
      <c r="M267" s="61">
        <f t="shared" si="86"/>
        <v>0</v>
      </c>
      <c r="N267" s="61">
        <f t="shared" si="87"/>
        <v>3481.7</v>
      </c>
      <c r="O267" s="63" t="str">
        <f t="shared" si="89"/>
        <v xml:space="preserve"> </v>
      </c>
      <c r="P267" s="63">
        <f t="shared" si="88"/>
        <v>100</v>
      </c>
    </row>
    <row r="268" spans="1:18" ht="55.2" customHeight="1" x14ac:dyDescent="0.25">
      <c r="A268" s="65" t="s">
        <v>550</v>
      </c>
      <c r="B268" s="65" t="s">
        <v>551</v>
      </c>
      <c r="C268" s="41" t="s">
        <v>32</v>
      </c>
      <c r="D268" s="57">
        <v>74</v>
      </c>
      <c r="E268" s="58"/>
      <c r="F268" s="59"/>
      <c r="G268" s="58">
        <f t="shared" si="81"/>
        <v>0</v>
      </c>
      <c r="H268" s="60">
        <f t="shared" si="82"/>
        <v>74</v>
      </c>
      <c r="I268" s="77">
        <v>10.17</v>
      </c>
      <c r="J268" s="93">
        <f t="shared" si="83"/>
        <v>752.58</v>
      </c>
      <c r="K268" s="61">
        <f t="shared" si="84"/>
        <v>0</v>
      </c>
      <c r="L268" s="62">
        <f t="shared" si="85"/>
        <v>0</v>
      </c>
      <c r="M268" s="61">
        <f t="shared" si="86"/>
        <v>0</v>
      </c>
      <c r="N268" s="61">
        <f t="shared" si="87"/>
        <v>752.58</v>
      </c>
      <c r="O268" s="63" t="str">
        <f t="shared" si="89"/>
        <v xml:space="preserve"> </v>
      </c>
      <c r="P268" s="63">
        <f t="shared" si="88"/>
        <v>100</v>
      </c>
    </row>
    <row r="269" spans="1:18" ht="51" customHeight="1" x14ac:dyDescent="0.25">
      <c r="A269" s="65" t="s">
        <v>552</v>
      </c>
      <c r="B269" s="65" t="s">
        <v>553</v>
      </c>
      <c r="C269" s="41" t="s">
        <v>32</v>
      </c>
      <c r="D269" s="57">
        <v>148</v>
      </c>
      <c r="E269" s="58"/>
      <c r="F269" s="59"/>
      <c r="G269" s="58">
        <f t="shared" si="81"/>
        <v>0</v>
      </c>
      <c r="H269" s="60">
        <f t="shared" si="82"/>
        <v>148</v>
      </c>
      <c r="I269" s="77">
        <v>6.31</v>
      </c>
      <c r="J269" s="93">
        <f t="shared" si="83"/>
        <v>933.88</v>
      </c>
      <c r="K269" s="61">
        <f t="shared" si="84"/>
        <v>0</v>
      </c>
      <c r="L269" s="62">
        <f t="shared" si="85"/>
        <v>0</v>
      </c>
      <c r="M269" s="61">
        <f t="shared" si="86"/>
        <v>0</v>
      </c>
      <c r="N269" s="61">
        <f t="shared" si="87"/>
        <v>933.88</v>
      </c>
      <c r="O269" s="63" t="str">
        <f t="shared" si="89"/>
        <v xml:space="preserve"> </v>
      </c>
      <c r="P269" s="63">
        <f t="shared" si="88"/>
        <v>100</v>
      </c>
    </row>
    <row r="270" spans="1:18" ht="51" customHeight="1" x14ac:dyDescent="0.25">
      <c r="A270" s="65" t="s">
        <v>554</v>
      </c>
      <c r="B270" s="65" t="s">
        <v>555</v>
      </c>
      <c r="C270" s="41" t="s">
        <v>32</v>
      </c>
      <c r="D270" s="57">
        <v>148</v>
      </c>
      <c r="E270" s="58"/>
      <c r="F270" s="59"/>
      <c r="G270" s="58">
        <f t="shared" ref="G270:G333" si="92">E270+F270</f>
        <v>0</v>
      </c>
      <c r="H270" s="60">
        <f t="shared" ref="H270:H333" si="93">D270-G270</f>
        <v>148</v>
      </c>
      <c r="I270" s="77">
        <v>7.1</v>
      </c>
      <c r="J270" s="93">
        <f t="shared" ref="J270:J333" si="94">ROUND(D270*I270,2)</f>
        <v>1050.8</v>
      </c>
      <c r="K270" s="61">
        <f t="shared" ref="K270:K333" si="95">ROUND(E270*I270,2)</f>
        <v>0</v>
      </c>
      <c r="L270" s="62">
        <f t="shared" ref="L270:L333" si="96">ROUND(F270*I270,2)</f>
        <v>0</v>
      </c>
      <c r="M270" s="61">
        <f t="shared" ref="M270:M333" si="97">K270+L270</f>
        <v>0</v>
      </c>
      <c r="N270" s="61">
        <f t="shared" ref="N270:N333" si="98">J270-M270</f>
        <v>1050.8</v>
      </c>
      <c r="O270" s="63" t="str">
        <f t="shared" si="89"/>
        <v xml:space="preserve"> </v>
      </c>
      <c r="P270" s="63">
        <f t="shared" ref="P270:P333" si="99">IF((N270/J270)=0," ",(N270/J270)*100)</f>
        <v>100</v>
      </c>
    </row>
    <row r="271" spans="1:18" ht="52.2" customHeight="1" x14ac:dyDescent="0.25">
      <c r="A271" s="65" t="s">
        <v>556</v>
      </c>
      <c r="B271" s="65" t="s">
        <v>557</v>
      </c>
      <c r="C271" s="41" t="s">
        <v>32</v>
      </c>
      <c r="D271" s="57">
        <v>74</v>
      </c>
      <c r="E271" s="58"/>
      <c r="F271" s="59"/>
      <c r="G271" s="58">
        <f t="shared" si="92"/>
        <v>0</v>
      </c>
      <c r="H271" s="60">
        <f t="shared" si="93"/>
        <v>74</v>
      </c>
      <c r="I271" s="77">
        <v>173.17</v>
      </c>
      <c r="J271" s="93">
        <f t="shared" si="94"/>
        <v>12814.58</v>
      </c>
      <c r="K271" s="61">
        <f t="shared" si="95"/>
        <v>0</v>
      </c>
      <c r="L271" s="62">
        <f t="shared" si="96"/>
        <v>0</v>
      </c>
      <c r="M271" s="61">
        <f t="shared" si="97"/>
        <v>0</v>
      </c>
      <c r="N271" s="61">
        <f t="shared" si="98"/>
        <v>12814.58</v>
      </c>
      <c r="O271" s="63" t="str">
        <f t="shared" ref="O271:O334" si="100">IF((M271/J271)=0," ",(M271/J271)*100)</f>
        <v xml:space="preserve"> </v>
      </c>
      <c r="P271" s="63">
        <f t="shared" si="99"/>
        <v>100</v>
      </c>
    </row>
    <row r="272" spans="1:18" ht="43.8" customHeight="1" x14ac:dyDescent="0.25">
      <c r="A272" s="65" t="s">
        <v>558</v>
      </c>
      <c r="B272" s="65" t="s">
        <v>559</v>
      </c>
      <c r="C272" s="41" t="s">
        <v>11</v>
      </c>
      <c r="D272" s="57">
        <v>985.68</v>
      </c>
      <c r="E272" s="58"/>
      <c r="F272" s="59"/>
      <c r="G272" s="58">
        <f t="shared" si="92"/>
        <v>0</v>
      </c>
      <c r="H272" s="60">
        <f t="shared" si="93"/>
        <v>985.68</v>
      </c>
      <c r="I272" s="77">
        <v>13.09</v>
      </c>
      <c r="J272" s="93">
        <f t="shared" si="94"/>
        <v>12902.55</v>
      </c>
      <c r="K272" s="61">
        <f t="shared" si="95"/>
        <v>0</v>
      </c>
      <c r="L272" s="62">
        <f t="shared" si="96"/>
        <v>0</v>
      </c>
      <c r="M272" s="61">
        <f t="shared" si="97"/>
        <v>0</v>
      </c>
      <c r="N272" s="61">
        <f t="shared" si="98"/>
        <v>12902.55</v>
      </c>
      <c r="O272" s="63" t="str">
        <f t="shared" si="100"/>
        <v xml:space="preserve"> </v>
      </c>
      <c r="P272" s="63">
        <f t="shared" si="99"/>
        <v>100</v>
      </c>
    </row>
    <row r="273" spans="1:16" ht="44.4" customHeight="1" x14ac:dyDescent="0.25">
      <c r="A273" s="65" t="s">
        <v>560</v>
      </c>
      <c r="B273" s="65" t="s">
        <v>561</v>
      </c>
      <c r="C273" s="41" t="s">
        <v>11</v>
      </c>
      <c r="D273" s="57">
        <v>2005.4</v>
      </c>
      <c r="E273" s="58"/>
      <c r="F273" s="59"/>
      <c r="G273" s="58">
        <f t="shared" si="92"/>
        <v>0</v>
      </c>
      <c r="H273" s="60">
        <f t="shared" si="93"/>
        <v>2005.4</v>
      </c>
      <c r="I273" s="77">
        <v>11.38</v>
      </c>
      <c r="J273" s="93">
        <f t="shared" si="94"/>
        <v>22821.45</v>
      </c>
      <c r="K273" s="61">
        <f t="shared" si="95"/>
        <v>0</v>
      </c>
      <c r="L273" s="62">
        <f t="shared" si="96"/>
        <v>0</v>
      </c>
      <c r="M273" s="61">
        <f t="shared" si="97"/>
        <v>0</v>
      </c>
      <c r="N273" s="61">
        <f t="shared" si="98"/>
        <v>22821.45</v>
      </c>
      <c r="O273" s="63" t="str">
        <f t="shared" si="100"/>
        <v xml:space="preserve"> </v>
      </c>
      <c r="P273" s="63">
        <f t="shared" si="99"/>
        <v>100</v>
      </c>
    </row>
    <row r="274" spans="1:16" ht="13.2" x14ac:dyDescent="0.25">
      <c r="A274" s="43" t="s">
        <v>562</v>
      </c>
      <c r="B274" s="43" t="s">
        <v>563</v>
      </c>
      <c r="C274" s="44"/>
      <c r="D274" s="79"/>
      <c r="E274" s="80"/>
      <c r="F274" s="81"/>
      <c r="G274" s="80"/>
      <c r="H274" s="82"/>
      <c r="I274" s="86"/>
      <c r="J274" s="88">
        <f>SUM(J275:J280)</f>
        <v>131414.38</v>
      </c>
      <c r="K274" s="88">
        <f t="shared" ref="K274:N274" si="101">SUM(K275:K280)</f>
        <v>0</v>
      </c>
      <c r="L274" s="88">
        <f t="shared" si="101"/>
        <v>0</v>
      </c>
      <c r="M274" s="88">
        <f t="shared" si="101"/>
        <v>0</v>
      </c>
      <c r="N274" s="88">
        <f t="shared" si="101"/>
        <v>131414.38</v>
      </c>
      <c r="O274" s="85" t="str">
        <f t="shared" ref="O274" si="102">IF((M274/J274)=0," ",(M274/J274)*100)</f>
        <v xml:space="preserve"> </v>
      </c>
      <c r="P274" s="56">
        <f t="shared" ref="P274" si="103">IF((N274/J274)=0," ",(N274/J274)*100)</f>
        <v>100</v>
      </c>
    </row>
    <row r="275" spans="1:16" ht="54.6" customHeight="1" x14ac:dyDescent="0.25">
      <c r="A275" s="65" t="s">
        <v>564</v>
      </c>
      <c r="B275" s="65" t="s">
        <v>565</v>
      </c>
      <c r="C275" s="41" t="s">
        <v>32</v>
      </c>
      <c r="D275" s="57">
        <v>74</v>
      </c>
      <c r="E275" s="58"/>
      <c r="F275" s="59"/>
      <c r="G275" s="58">
        <f t="shared" si="92"/>
        <v>0</v>
      </c>
      <c r="H275" s="60">
        <f t="shared" si="93"/>
        <v>74</v>
      </c>
      <c r="I275" s="77">
        <v>597.9</v>
      </c>
      <c r="J275" s="93">
        <f t="shared" si="94"/>
        <v>44244.6</v>
      </c>
      <c r="K275" s="61">
        <f t="shared" si="95"/>
        <v>0</v>
      </c>
      <c r="L275" s="62">
        <f t="shared" si="96"/>
        <v>0</v>
      </c>
      <c r="M275" s="61">
        <f t="shared" si="97"/>
        <v>0</v>
      </c>
      <c r="N275" s="61">
        <f t="shared" si="98"/>
        <v>44244.6</v>
      </c>
      <c r="O275" s="63" t="str">
        <f t="shared" si="100"/>
        <v xml:space="preserve"> </v>
      </c>
      <c r="P275" s="63">
        <f t="shared" si="99"/>
        <v>100</v>
      </c>
    </row>
    <row r="276" spans="1:16" ht="60" customHeight="1" x14ac:dyDescent="0.25">
      <c r="A276" s="65" t="s">
        <v>566</v>
      </c>
      <c r="B276" s="65" t="s">
        <v>567</v>
      </c>
      <c r="C276" s="41" t="s">
        <v>32</v>
      </c>
      <c r="D276" s="57">
        <v>74</v>
      </c>
      <c r="E276" s="58"/>
      <c r="F276" s="59"/>
      <c r="G276" s="58">
        <f t="shared" si="92"/>
        <v>0</v>
      </c>
      <c r="H276" s="60">
        <f t="shared" si="93"/>
        <v>74</v>
      </c>
      <c r="I276" s="77">
        <v>398.61</v>
      </c>
      <c r="J276" s="93">
        <f t="shared" si="94"/>
        <v>29497.14</v>
      </c>
      <c r="K276" s="61">
        <f t="shared" si="95"/>
        <v>0</v>
      </c>
      <c r="L276" s="62">
        <f t="shared" si="96"/>
        <v>0</v>
      </c>
      <c r="M276" s="61">
        <f t="shared" si="97"/>
        <v>0</v>
      </c>
      <c r="N276" s="61">
        <f t="shared" si="98"/>
        <v>29497.14</v>
      </c>
      <c r="O276" s="63" t="str">
        <f t="shared" si="100"/>
        <v xml:space="preserve"> </v>
      </c>
      <c r="P276" s="63">
        <f t="shared" si="99"/>
        <v>100</v>
      </c>
    </row>
    <row r="277" spans="1:16" ht="46.2" customHeight="1" x14ac:dyDescent="0.25">
      <c r="A277" s="65" t="s">
        <v>568</v>
      </c>
      <c r="B277" s="65" t="s">
        <v>569</v>
      </c>
      <c r="C277" s="41" t="s">
        <v>32</v>
      </c>
      <c r="D277" s="57">
        <v>74</v>
      </c>
      <c r="E277" s="58"/>
      <c r="F277" s="59"/>
      <c r="G277" s="58">
        <f t="shared" si="92"/>
        <v>0</v>
      </c>
      <c r="H277" s="60">
        <f t="shared" si="93"/>
        <v>74</v>
      </c>
      <c r="I277" s="77">
        <v>368.28</v>
      </c>
      <c r="J277" s="93">
        <f t="shared" si="94"/>
        <v>27252.720000000001</v>
      </c>
      <c r="K277" s="61">
        <f t="shared" si="95"/>
        <v>0</v>
      </c>
      <c r="L277" s="62">
        <f t="shared" si="96"/>
        <v>0</v>
      </c>
      <c r="M277" s="61">
        <f t="shared" si="97"/>
        <v>0</v>
      </c>
      <c r="N277" s="61">
        <f t="shared" si="98"/>
        <v>27252.720000000001</v>
      </c>
      <c r="O277" s="63" t="str">
        <f t="shared" si="100"/>
        <v xml:space="preserve"> </v>
      </c>
      <c r="P277" s="63">
        <f t="shared" si="99"/>
        <v>100</v>
      </c>
    </row>
    <row r="278" spans="1:16" ht="30.6" customHeight="1" x14ac:dyDescent="0.25">
      <c r="A278" s="65" t="s">
        <v>570</v>
      </c>
      <c r="B278" s="65" t="s">
        <v>571</v>
      </c>
      <c r="C278" s="41" t="s">
        <v>32</v>
      </c>
      <c r="D278" s="57">
        <v>74</v>
      </c>
      <c r="E278" s="58"/>
      <c r="F278" s="59"/>
      <c r="G278" s="58">
        <f t="shared" si="92"/>
        <v>0</v>
      </c>
      <c r="H278" s="60">
        <f t="shared" si="93"/>
        <v>74</v>
      </c>
      <c r="I278" s="77">
        <v>38.28</v>
      </c>
      <c r="J278" s="93">
        <f t="shared" si="94"/>
        <v>2832.72</v>
      </c>
      <c r="K278" s="61">
        <f t="shared" si="95"/>
        <v>0</v>
      </c>
      <c r="L278" s="62">
        <f t="shared" si="96"/>
        <v>0</v>
      </c>
      <c r="M278" s="61">
        <f t="shared" si="97"/>
        <v>0</v>
      </c>
      <c r="N278" s="61">
        <f t="shared" si="98"/>
        <v>2832.72</v>
      </c>
      <c r="O278" s="63" t="str">
        <f t="shared" si="100"/>
        <v xml:space="preserve"> </v>
      </c>
      <c r="P278" s="63">
        <f t="shared" si="99"/>
        <v>100</v>
      </c>
    </row>
    <row r="279" spans="1:16" ht="52.2" customHeight="1" x14ac:dyDescent="0.25">
      <c r="A279" s="65" t="s">
        <v>572</v>
      </c>
      <c r="B279" s="65" t="s">
        <v>573</v>
      </c>
      <c r="C279" s="41" t="s">
        <v>32</v>
      </c>
      <c r="D279" s="57">
        <v>74</v>
      </c>
      <c r="E279" s="58"/>
      <c r="F279" s="59"/>
      <c r="G279" s="58">
        <f t="shared" si="92"/>
        <v>0</v>
      </c>
      <c r="H279" s="60">
        <f t="shared" si="93"/>
        <v>74</v>
      </c>
      <c r="I279" s="77">
        <v>74.510000000000005</v>
      </c>
      <c r="J279" s="93">
        <f t="shared" si="94"/>
        <v>5513.74</v>
      </c>
      <c r="K279" s="61">
        <f t="shared" si="95"/>
        <v>0</v>
      </c>
      <c r="L279" s="62">
        <f t="shared" si="96"/>
        <v>0</v>
      </c>
      <c r="M279" s="61">
        <f t="shared" si="97"/>
        <v>0</v>
      </c>
      <c r="N279" s="61">
        <f t="shared" si="98"/>
        <v>5513.74</v>
      </c>
      <c r="O279" s="63" t="str">
        <f t="shared" si="100"/>
        <v xml:space="preserve"> </v>
      </c>
      <c r="P279" s="63">
        <f t="shared" si="99"/>
        <v>100</v>
      </c>
    </row>
    <row r="280" spans="1:16" ht="73.2" customHeight="1" x14ac:dyDescent="0.25">
      <c r="A280" s="65" t="s">
        <v>574</v>
      </c>
      <c r="B280" s="65" t="s">
        <v>575</v>
      </c>
      <c r="C280" s="41" t="s">
        <v>32</v>
      </c>
      <c r="D280" s="57">
        <v>74</v>
      </c>
      <c r="E280" s="58"/>
      <c r="F280" s="59"/>
      <c r="G280" s="58">
        <f t="shared" si="92"/>
        <v>0</v>
      </c>
      <c r="H280" s="60">
        <f t="shared" si="93"/>
        <v>74</v>
      </c>
      <c r="I280" s="77">
        <v>298.29000000000002</v>
      </c>
      <c r="J280" s="93">
        <f t="shared" si="94"/>
        <v>22073.46</v>
      </c>
      <c r="K280" s="61">
        <f t="shared" si="95"/>
        <v>0</v>
      </c>
      <c r="L280" s="62">
        <f t="shared" si="96"/>
        <v>0</v>
      </c>
      <c r="M280" s="61">
        <f t="shared" si="97"/>
        <v>0</v>
      </c>
      <c r="N280" s="61">
        <f t="shared" si="98"/>
        <v>22073.46</v>
      </c>
      <c r="O280" s="63" t="str">
        <f t="shared" si="100"/>
        <v xml:space="preserve"> </v>
      </c>
      <c r="P280" s="63">
        <f t="shared" si="99"/>
        <v>100</v>
      </c>
    </row>
    <row r="281" spans="1:16" ht="13.2" x14ac:dyDescent="0.25">
      <c r="A281" s="43" t="s">
        <v>576</v>
      </c>
      <c r="B281" s="43" t="s">
        <v>46</v>
      </c>
      <c r="C281" s="44"/>
      <c r="D281" s="79"/>
      <c r="E281" s="80"/>
      <c r="F281" s="81"/>
      <c r="G281" s="80"/>
      <c r="H281" s="82"/>
      <c r="I281" s="86"/>
      <c r="J281" s="88">
        <f>J282</f>
        <v>10580.438489</v>
      </c>
      <c r="K281" s="88">
        <f t="shared" ref="K281:N281" si="104">K282</f>
        <v>0</v>
      </c>
      <c r="L281" s="88">
        <f t="shared" si="104"/>
        <v>0</v>
      </c>
      <c r="M281" s="88">
        <f t="shared" si="104"/>
        <v>0</v>
      </c>
      <c r="N281" s="88">
        <f t="shared" si="104"/>
        <v>10580.438489</v>
      </c>
      <c r="O281" s="85" t="str">
        <f t="shared" si="100"/>
        <v xml:space="preserve"> </v>
      </c>
      <c r="P281" s="56">
        <f t="shared" si="99"/>
        <v>100</v>
      </c>
    </row>
    <row r="282" spans="1:16" ht="30" customHeight="1" x14ac:dyDescent="0.25">
      <c r="A282" s="65" t="s">
        <v>577</v>
      </c>
      <c r="B282" s="65" t="s">
        <v>578</v>
      </c>
      <c r="C282" s="41" t="s">
        <v>33</v>
      </c>
      <c r="D282" s="57">
        <v>3699.26</v>
      </c>
      <c r="E282" s="58"/>
      <c r="F282" s="59"/>
      <c r="G282" s="58"/>
      <c r="H282" s="60">
        <f t="shared" si="93"/>
        <v>3699.26</v>
      </c>
      <c r="I282" s="77">
        <v>2.86015</v>
      </c>
      <c r="J282" s="93">
        <f>I282*D282</f>
        <v>10580.438489</v>
      </c>
      <c r="K282" s="61">
        <f t="shared" si="95"/>
        <v>0</v>
      </c>
      <c r="L282" s="62">
        <f t="shared" si="96"/>
        <v>0</v>
      </c>
      <c r="M282" s="61">
        <f t="shared" si="97"/>
        <v>0</v>
      </c>
      <c r="N282" s="61">
        <f t="shared" si="98"/>
        <v>10580.438489</v>
      </c>
      <c r="O282" s="63" t="str">
        <f t="shared" si="100"/>
        <v xml:space="preserve"> </v>
      </c>
      <c r="P282" s="63">
        <f t="shared" si="99"/>
        <v>100</v>
      </c>
    </row>
    <row r="283" spans="1:16" ht="13.2" x14ac:dyDescent="0.25">
      <c r="A283" s="43">
        <v>4</v>
      </c>
      <c r="B283" s="43" t="s">
        <v>579</v>
      </c>
      <c r="C283" s="44"/>
      <c r="D283" s="79"/>
      <c r="E283" s="80"/>
      <c r="F283" s="81"/>
      <c r="G283" s="80"/>
      <c r="H283" s="82"/>
      <c r="I283" s="86"/>
      <c r="J283" s="88">
        <f>J284+J294+J302+J304+J310+J319+J325+J330+J363+J381+J403+J413</f>
        <v>475840.0199999999</v>
      </c>
      <c r="K283" s="88">
        <f t="shared" ref="K283:N283" si="105">K284+K294+K302+K304+K310+K319+K325+K330+K363+K381+K403+K413</f>
        <v>0</v>
      </c>
      <c r="L283" s="88">
        <f t="shared" si="105"/>
        <v>0</v>
      </c>
      <c r="M283" s="88">
        <f t="shared" si="105"/>
        <v>0</v>
      </c>
      <c r="N283" s="88">
        <f t="shared" si="105"/>
        <v>475840.0199999999</v>
      </c>
      <c r="O283" s="85" t="str">
        <f t="shared" ref="O283:O284" si="106">IF((M283/J283)=0," ",(M283/J283)*100)</f>
        <v xml:space="preserve"> </v>
      </c>
      <c r="P283" s="56">
        <f t="shared" ref="P283:P284" si="107">IF((N283/J283)=0," ",(N283/J283)*100)</f>
        <v>100</v>
      </c>
    </row>
    <row r="284" spans="1:16" ht="13.2" x14ac:dyDescent="0.25">
      <c r="A284" s="43" t="s">
        <v>580</v>
      </c>
      <c r="B284" s="43" t="s">
        <v>326</v>
      </c>
      <c r="C284" s="44"/>
      <c r="D284" s="79"/>
      <c r="E284" s="80"/>
      <c r="F284" s="81"/>
      <c r="G284" s="80"/>
      <c r="H284" s="82"/>
      <c r="I284" s="86"/>
      <c r="J284" s="88">
        <f>SUM(J285:J293)</f>
        <v>69431.840000000011</v>
      </c>
      <c r="K284" s="88">
        <f t="shared" ref="K284:N284" si="108">SUM(K285:K293)</f>
        <v>0</v>
      </c>
      <c r="L284" s="88">
        <f t="shared" si="108"/>
        <v>0</v>
      </c>
      <c r="M284" s="88">
        <f t="shared" si="108"/>
        <v>0</v>
      </c>
      <c r="N284" s="88">
        <f t="shared" si="108"/>
        <v>69431.840000000011</v>
      </c>
      <c r="O284" s="85" t="str">
        <f t="shared" si="106"/>
        <v xml:space="preserve"> </v>
      </c>
      <c r="P284" s="56">
        <f t="shared" si="107"/>
        <v>100</v>
      </c>
    </row>
    <row r="285" spans="1:16" ht="39.6" customHeight="1" x14ac:dyDescent="0.25">
      <c r="A285" s="65" t="s">
        <v>581</v>
      </c>
      <c r="B285" s="65" t="s">
        <v>328</v>
      </c>
      <c r="C285" s="41" t="s">
        <v>34</v>
      </c>
      <c r="D285" s="57">
        <v>7.44</v>
      </c>
      <c r="E285" s="58"/>
      <c r="F285" s="59"/>
      <c r="G285" s="58">
        <f t="shared" si="92"/>
        <v>0</v>
      </c>
      <c r="H285" s="60">
        <f t="shared" si="93"/>
        <v>7.44</v>
      </c>
      <c r="I285" s="77">
        <v>63.29</v>
      </c>
      <c r="J285" s="93">
        <f t="shared" si="94"/>
        <v>470.88</v>
      </c>
      <c r="K285" s="61">
        <f t="shared" si="95"/>
        <v>0</v>
      </c>
      <c r="L285" s="62">
        <f t="shared" si="96"/>
        <v>0</v>
      </c>
      <c r="M285" s="61">
        <f t="shared" si="97"/>
        <v>0</v>
      </c>
      <c r="N285" s="61">
        <f t="shared" si="98"/>
        <v>470.88</v>
      </c>
      <c r="O285" s="63" t="str">
        <f t="shared" si="100"/>
        <v xml:space="preserve"> </v>
      </c>
      <c r="P285" s="63">
        <f t="shared" si="99"/>
        <v>100</v>
      </c>
    </row>
    <row r="286" spans="1:16" ht="39.6" customHeight="1" x14ac:dyDescent="0.25">
      <c r="A286" s="65" t="s">
        <v>582</v>
      </c>
      <c r="B286" s="65" t="s">
        <v>330</v>
      </c>
      <c r="C286" s="41" t="s">
        <v>33</v>
      </c>
      <c r="D286" s="57">
        <v>408.48</v>
      </c>
      <c r="E286" s="58"/>
      <c r="F286" s="59"/>
      <c r="G286" s="58">
        <f t="shared" si="92"/>
        <v>0</v>
      </c>
      <c r="H286" s="60">
        <f t="shared" si="93"/>
        <v>408.48</v>
      </c>
      <c r="I286" s="77">
        <v>7.27</v>
      </c>
      <c r="J286" s="93">
        <f t="shared" si="94"/>
        <v>2969.65</v>
      </c>
      <c r="K286" s="61">
        <f t="shared" si="95"/>
        <v>0</v>
      </c>
      <c r="L286" s="62">
        <f t="shared" si="96"/>
        <v>0</v>
      </c>
      <c r="M286" s="61">
        <f t="shared" si="97"/>
        <v>0</v>
      </c>
      <c r="N286" s="61">
        <f t="shared" si="98"/>
        <v>2969.65</v>
      </c>
      <c r="O286" s="63" t="str">
        <f t="shared" si="100"/>
        <v xml:space="preserve"> </v>
      </c>
      <c r="P286" s="63">
        <f t="shared" si="99"/>
        <v>100</v>
      </c>
    </row>
    <row r="287" spans="1:16" ht="49.2" customHeight="1" x14ac:dyDescent="0.25">
      <c r="A287" s="65" t="s">
        <v>583</v>
      </c>
      <c r="B287" s="65" t="s">
        <v>332</v>
      </c>
      <c r="C287" s="41" t="s">
        <v>34</v>
      </c>
      <c r="D287" s="57">
        <v>41.58</v>
      </c>
      <c r="E287" s="58"/>
      <c r="F287" s="59"/>
      <c r="G287" s="58">
        <f t="shared" si="92"/>
        <v>0</v>
      </c>
      <c r="H287" s="60">
        <f t="shared" si="93"/>
        <v>41.58</v>
      </c>
      <c r="I287" s="77">
        <v>675.96</v>
      </c>
      <c r="J287" s="93">
        <f t="shared" si="94"/>
        <v>28106.42</v>
      </c>
      <c r="K287" s="61">
        <f t="shared" si="95"/>
        <v>0</v>
      </c>
      <c r="L287" s="62">
        <f t="shared" si="96"/>
        <v>0</v>
      </c>
      <c r="M287" s="61">
        <f t="shared" si="97"/>
        <v>0</v>
      </c>
      <c r="N287" s="61">
        <f t="shared" si="98"/>
        <v>28106.42</v>
      </c>
      <c r="O287" s="63" t="str">
        <f t="shared" si="100"/>
        <v xml:space="preserve"> </v>
      </c>
      <c r="P287" s="63">
        <f t="shared" si="99"/>
        <v>100</v>
      </c>
    </row>
    <row r="288" spans="1:16" ht="39.6" x14ac:dyDescent="0.25">
      <c r="A288" s="65" t="s">
        <v>584</v>
      </c>
      <c r="B288" s="65" t="s">
        <v>334</v>
      </c>
      <c r="C288" s="41" t="s">
        <v>11</v>
      </c>
      <c r="D288" s="57">
        <v>206.16</v>
      </c>
      <c r="E288" s="58"/>
      <c r="F288" s="59"/>
      <c r="G288" s="58">
        <f t="shared" si="92"/>
        <v>0</v>
      </c>
      <c r="H288" s="60">
        <f t="shared" si="93"/>
        <v>206.16</v>
      </c>
      <c r="I288" s="77">
        <v>71.12</v>
      </c>
      <c r="J288" s="93">
        <f t="shared" si="94"/>
        <v>14662.1</v>
      </c>
      <c r="K288" s="61">
        <f t="shared" si="95"/>
        <v>0</v>
      </c>
      <c r="L288" s="62">
        <f t="shared" si="96"/>
        <v>0</v>
      </c>
      <c r="M288" s="61">
        <f t="shared" si="97"/>
        <v>0</v>
      </c>
      <c r="N288" s="61">
        <f t="shared" si="98"/>
        <v>14662.1</v>
      </c>
      <c r="O288" s="63" t="str">
        <f t="shared" si="100"/>
        <v xml:space="preserve"> </v>
      </c>
      <c r="P288" s="63">
        <f t="shared" si="99"/>
        <v>100</v>
      </c>
    </row>
    <row r="289" spans="1:16" ht="41.4" customHeight="1" x14ac:dyDescent="0.25">
      <c r="A289" s="65" t="s">
        <v>585</v>
      </c>
      <c r="B289" s="65" t="s">
        <v>336</v>
      </c>
      <c r="C289" s="41" t="s">
        <v>337</v>
      </c>
      <c r="D289" s="57">
        <v>53.1</v>
      </c>
      <c r="E289" s="58"/>
      <c r="F289" s="59"/>
      <c r="G289" s="58">
        <f t="shared" si="92"/>
        <v>0</v>
      </c>
      <c r="H289" s="60">
        <f t="shared" si="93"/>
        <v>53.1</v>
      </c>
      <c r="I289" s="77">
        <v>15.51</v>
      </c>
      <c r="J289" s="93">
        <f t="shared" si="94"/>
        <v>823.58</v>
      </c>
      <c r="K289" s="61">
        <f t="shared" si="95"/>
        <v>0</v>
      </c>
      <c r="L289" s="62">
        <f t="shared" si="96"/>
        <v>0</v>
      </c>
      <c r="M289" s="61">
        <f t="shared" si="97"/>
        <v>0</v>
      </c>
      <c r="N289" s="61">
        <f t="shared" si="98"/>
        <v>823.58</v>
      </c>
      <c r="O289" s="63" t="str">
        <f t="shared" si="100"/>
        <v xml:space="preserve"> </v>
      </c>
      <c r="P289" s="63">
        <f t="shared" si="99"/>
        <v>100</v>
      </c>
    </row>
    <row r="290" spans="1:16" ht="41.4" customHeight="1" x14ac:dyDescent="0.25">
      <c r="A290" s="65" t="s">
        <v>586</v>
      </c>
      <c r="B290" s="65" t="s">
        <v>339</v>
      </c>
      <c r="C290" s="41" t="s">
        <v>33</v>
      </c>
      <c r="D290" s="57">
        <v>536.76</v>
      </c>
      <c r="E290" s="58"/>
      <c r="F290" s="59"/>
      <c r="G290" s="58">
        <f t="shared" si="92"/>
        <v>0</v>
      </c>
      <c r="H290" s="60">
        <f t="shared" si="93"/>
        <v>536.76</v>
      </c>
      <c r="I290" s="77">
        <v>33</v>
      </c>
      <c r="J290" s="93">
        <f t="shared" si="94"/>
        <v>17713.080000000002</v>
      </c>
      <c r="K290" s="61">
        <f t="shared" si="95"/>
        <v>0</v>
      </c>
      <c r="L290" s="62">
        <f t="shared" si="96"/>
        <v>0</v>
      </c>
      <c r="M290" s="61">
        <f t="shared" si="97"/>
        <v>0</v>
      </c>
      <c r="N290" s="61">
        <f t="shared" si="98"/>
        <v>17713.080000000002</v>
      </c>
      <c r="O290" s="63" t="str">
        <f t="shared" si="100"/>
        <v xml:space="preserve"> </v>
      </c>
      <c r="P290" s="63">
        <f t="shared" si="99"/>
        <v>100</v>
      </c>
    </row>
    <row r="291" spans="1:16" ht="41.4" customHeight="1" x14ac:dyDescent="0.25">
      <c r="A291" s="65" t="s">
        <v>587</v>
      </c>
      <c r="B291" s="65" t="s">
        <v>341</v>
      </c>
      <c r="C291" s="41" t="s">
        <v>33</v>
      </c>
      <c r="D291" s="57">
        <v>20.64</v>
      </c>
      <c r="E291" s="58"/>
      <c r="F291" s="59"/>
      <c r="G291" s="58">
        <f t="shared" si="92"/>
        <v>0</v>
      </c>
      <c r="H291" s="60">
        <f t="shared" si="93"/>
        <v>20.64</v>
      </c>
      <c r="I291" s="77">
        <v>98.85</v>
      </c>
      <c r="J291" s="93">
        <f t="shared" si="94"/>
        <v>2040.26</v>
      </c>
      <c r="K291" s="61">
        <f t="shared" si="95"/>
        <v>0</v>
      </c>
      <c r="L291" s="62">
        <f t="shared" si="96"/>
        <v>0</v>
      </c>
      <c r="M291" s="61">
        <f t="shared" si="97"/>
        <v>0</v>
      </c>
      <c r="N291" s="61">
        <f t="shared" si="98"/>
        <v>2040.26</v>
      </c>
      <c r="O291" s="63" t="str">
        <f t="shared" si="100"/>
        <v xml:space="preserve"> </v>
      </c>
      <c r="P291" s="63">
        <f t="shared" si="99"/>
        <v>100</v>
      </c>
    </row>
    <row r="292" spans="1:16" ht="41.4" customHeight="1" x14ac:dyDescent="0.25">
      <c r="A292" s="65" t="s">
        <v>588</v>
      </c>
      <c r="B292" s="65" t="s">
        <v>343</v>
      </c>
      <c r="C292" s="41" t="s">
        <v>33</v>
      </c>
      <c r="D292" s="57">
        <v>408.48</v>
      </c>
      <c r="E292" s="58"/>
      <c r="F292" s="59"/>
      <c r="G292" s="58">
        <f t="shared" si="92"/>
        <v>0</v>
      </c>
      <c r="H292" s="60">
        <f t="shared" si="93"/>
        <v>408.48</v>
      </c>
      <c r="I292" s="77">
        <v>4.0999999999999996</v>
      </c>
      <c r="J292" s="93">
        <f t="shared" si="94"/>
        <v>1674.77</v>
      </c>
      <c r="K292" s="61">
        <f t="shared" si="95"/>
        <v>0</v>
      </c>
      <c r="L292" s="62">
        <f t="shared" si="96"/>
        <v>0</v>
      </c>
      <c r="M292" s="61">
        <f t="shared" si="97"/>
        <v>0</v>
      </c>
      <c r="N292" s="61">
        <f t="shared" si="98"/>
        <v>1674.77</v>
      </c>
      <c r="O292" s="63" t="str">
        <f t="shared" si="100"/>
        <v xml:space="preserve"> </v>
      </c>
      <c r="P292" s="63">
        <f t="shared" si="99"/>
        <v>100</v>
      </c>
    </row>
    <row r="293" spans="1:16" ht="41.4" customHeight="1" x14ac:dyDescent="0.25">
      <c r="A293" s="65" t="s">
        <v>589</v>
      </c>
      <c r="B293" s="65" t="s">
        <v>345</v>
      </c>
      <c r="C293" s="41" t="s">
        <v>337</v>
      </c>
      <c r="D293" s="57">
        <v>30</v>
      </c>
      <c r="E293" s="58"/>
      <c r="F293" s="59"/>
      <c r="G293" s="58">
        <f t="shared" si="92"/>
        <v>0</v>
      </c>
      <c r="H293" s="60">
        <f t="shared" si="93"/>
        <v>30</v>
      </c>
      <c r="I293" s="77">
        <v>32.369999999999997</v>
      </c>
      <c r="J293" s="93">
        <f t="shared" si="94"/>
        <v>971.1</v>
      </c>
      <c r="K293" s="61">
        <f t="shared" si="95"/>
        <v>0</v>
      </c>
      <c r="L293" s="62">
        <f t="shared" si="96"/>
        <v>0</v>
      </c>
      <c r="M293" s="61">
        <f t="shared" si="97"/>
        <v>0</v>
      </c>
      <c r="N293" s="61">
        <f t="shared" si="98"/>
        <v>971.1</v>
      </c>
      <c r="O293" s="63" t="str">
        <f t="shared" si="100"/>
        <v xml:space="preserve"> </v>
      </c>
      <c r="P293" s="63">
        <f t="shared" si="99"/>
        <v>100</v>
      </c>
    </row>
    <row r="294" spans="1:16" ht="13.2" x14ac:dyDescent="0.25">
      <c r="A294" s="43" t="s">
        <v>590</v>
      </c>
      <c r="B294" s="43" t="s">
        <v>347</v>
      </c>
      <c r="C294" s="44"/>
      <c r="D294" s="79"/>
      <c r="E294" s="80"/>
      <c r="F294" s="81"/>
      <c r="G294" s="80"/>
      <c r="H294" s="82"/>
      <c r="I294" s="86"/>
      <c r="J294" s="88">
        <f>SUM(J295:J301)</f>
        <v>85642.040000000008</v>
      </c>
      <c r="K294" s="88">
        <f t="shared" ref="K294:N294" si="109">SUM(K295:K301)</f>
        <v>0</v>
      </c>
      <c r="L294" s="88">
        <f t="shared" si="109"/>
        <v>0</v>
      </c>
      <c r="M294" s="88">
        <f t="shared" si="109"/>
        <v>0</v>
      </c>
      <c r="N294" s="88">
        <f t="shared" si="109"/>
        <v>85642.040000000008</v>
      </c>
      <c r="O294" s="85" t="str">
        <f t="shared" ref="O294" si="110">IF((M294/J294)=0," ",(M294/J294)*100)</f>
        <v xml:space="preserve"> </v>
      </c>
      <c r="P294" s="56">
        <f t="shared" ref="P294" si="111">IF((N294/J294)=0," ",(N294/J294)*100)</f>
        <v>100</v>
      </c>
    </row>
    <row r="295" spans="1:16" ht="41.4" customHeight="1" x14ac:dyDescent="0.25">
      <c r="A295" s="65" t="s">
        <v>591</v>
      </c>
      <c r="B295" s="65" t="s">
        <v>349</v>
      </c>
      <c r="C295" s="41" t="s">
        <v>11</v>
      </c>
      <c r="D295" s="57">
        <v>30</v>
      </c>
      <c r="E295" s="58"/>
      <c r="F295" s="59"/>
      <c r="G295" s="58">
        <f t="shared" si="92"/>
        <v>0</v>
      </c>
      <c r="H295" s="60">
        <f t="shared" si="93"/>
        <v>30</v>
      </c>
      <c r="I295" s="77">
        <v>111.04</v>
      </c>
      <c r="J295" s="93">
        <f t="shared" si="94"/>
        <v>3331.2</v>
      </c>
      <c r="K295" s="61">
        <f t="shared" si="95"/>
        <v>0</v>
      </c>
      <c r="L295" s="62">
        <f t="shared" si="96"/>
        <v>0</v>
      </c>
      <c r="M295" s="61">
        <f t="shared" si="97"/>
        <v>0</v>
      </c>
      <c r="N295" s="61">
        <f t="shared" si="98"/>
        <v>3331.2</v>
      </c>
      <c r="O295" s="63" t="str">
        <f t="shared" si="100"/>
        <v xml:space="preserve"> </v>
      </c>
      <c r="P295" s="63">
        <f t="shared" si="99"/>
        <v>100</v>
      </c>
    </row>
    <row r="296" spans="1:16" ht="41.4" customHeight="1" x14ac:dyDescent="0.25">
      <c r="A296" s="65" t="s">
        <v>592</v>
      </c>
      <c r="B296" s="65" t="s">
        <v>351</v>
      </c>
      <c r="C296" s="41" t="s">
        <v>32</v>
      </c>
      <c r="D296" s="57">
        <v>6</v>
      </c>
      <c r="E296" s="58"/>
      <c r="F296" s="59"/>
      <c r="G296" s="58">
        <f t="shared" si="92"/>
        <v>0</v>
      </c>
      <c r="H296" s="60">
        <f t="shared" si="93"/>
        <v>6</v>
      </c>
      <c r="I296" s="77">
        <v>1827.84</v>
      </c>
      <c r="J296" s="93">
        <f t="shared" si="94"/>
        <v>10967.04</v>
      </c>
      <c r="K296" s="61">
        <f t="shared" si="95"/>
        <v>0</v>
      </c>
      <c r="L296" s="62">
        <f t="shared" si="96"/>
        <v>0</v>
      </c>
      <c r="M296" s="61">
        <f t="shared" si="97"/>
        <v>0</v>
      </c>
      <c r="N296" s="61">
        <f t="shared" si="98"/>
        <v>10967.04</v>
      </c>
      <c r="O296" s="63" t="str">
        <f t="shared" si="100"/>
        <v xml:space="preserve"> </v>
      </c>
      <c r="P296" s="63">
        <f t="shared" si="99"/>
        <v>100</v>
      </c>
    </row>
    <row r="297" spans="1:16" ht="41.4" customHeight="1" x14ac:dyDescent="0.25">
      <c r="A297" s="65" t="s">
        <v>593</v>
      </c>
      <c r="B297" s="65" t="s">
        <v>336</v>
      </c>
      <c r="C297" s="41" t="s">
        <v>337</v>
      </c>
      <c r="D297" s="57">
        <v>438.84</v>
      </c>
      <c r="E297" s="58"/>
      <c r="F297" s="59"/>
      <c r="G297" s="58">
        <f t="shared" si="92"/>
        <v>0</v>
      </c>
      <c r="H297" s="60">
        <f t="shared" si="93"/>
        <v>438.84</v>
      </c>
      <c r="I297" s="77">
        <v>15.51</v>
      </c>
      <c r="J297" s="93">
        <f t="shared" si="94"/>
        <v>6806.41</v>
      </c>
      <c r="K297" s="61">
        <f t="shared" si="95"/>
        <v>0</v>
      </c>
      <c r="L297" s="62">
        <f t="shared" si="96"/>
        <v>0</v>
      </c>
      <c r="M297" s="61">
        <f t="shared" si="97"/>
        <v>0</v>
      </c>
      <c r="N297" s="61">
        <f t="shared" si="98"/>
        <v>6806.41</v>
      </c>
      <c r="O297" s="63" t="str">
        <f t="shared" si="100"/>
        <v xml:space="preserve"> </v>
      </c>
      <c r="P297" s="63">
        <f t="shared" si="99"/>
        <v>100</v>
      </c>
    </row>
    <row r="298" spans="1:16" ht="41.4" customHeight="1" x14ac:dyDescent="0.25">
      <c r="A298" s="65" t="s">
        <v>594</v>
      </c>
      <c r="B298" s="65" t="s">
        <v>354</v>
      </c>
      <c r="C298" s="41" t="s">
        <v>32</v>
      </c>
      <c r="D298" s="57">
        <v>1800</v>
      </c>
      <c r="E298" s="58"/>
      <c r="F298" s="59"/>
      <c r="G298" s="58">
        <f t="shared" si="92"/>
        <v>0</v>
      </c>
      <c r="H298" s="60">
        <f t="shared" si="93"/>
        <v>1800</v>
      </c>
      <c r="I298" s="77">
        <v>1.29</v>
      </c>
      <c r="J298" s="93">
        <f t="shared" si="94"/>
        <v>2322</v>
      </c>
      <c r="K298" s="61">
        <f t="shared" si="95"/>
        <v>0</v>
      </c>
      <c r="L298" s="62">
        <f t="shared" si="96"/>
        <v>0</v>
      </c>
      <c r="M298" s="61">
        <f t="shared" si="97"/>
        <v>0</v>
      </c>
      <c r="N298" s="61">
        <f t="shared" si="98"/>
        <v>2322</v>
      </c>
      <c r="O298" s="63" t="str">
        <f t="shared" si="100"/>
        <v xml:space="preserve"> </v>
      </c>
      <c r="P298" s="63">
        <f t="shared" si="99"/>
        <v>100</v>
      </c>
    </row>
    <row r="299" spans="1:16" ht="39.6" x14ac:dyDescent="0.25">
      <c r="A299" s="65" t="s">
        <v>595</v>
      </c>
      <c r="B299" s="65" t="s">
        <v>356</v>
      </c>
      <c r="C299" s="41" t="s">
        <v>337</v>
      </c>
      <c r="D299" s="57">
        <v>974.76</v>
      </c>
      <c r="E299" s="58"/>
      <c r="F299" s="59"/>
      <c r="G299" s="58">
        <f t="shared" si="92"/>
        <v>0</v>
      </c>
      <c r="H299" s="60">
        <f t="shared" si="93"/>
        <v>974.76</v>
      </c>
      <c r="I299" s="77">
        <v>12.14</v>
      </c>
      <c r="J299" s="93">
        <f t="shared" si="94"/>
        <v>11833.59</v>
      </c>
      <c r="K299" s="61">
        <f t="shared" si="95"/>
        <v>0</v>
      </c>
      <c r="L299" s="62">
        <f t="shared" si="96"/>
        <v>0</v>
      </c>
      <c r="M299" s="61">
        <f t="shared" si="97"/>
        <v>0</v>
      </c>
      <c r="N299" s="61">
        <f t="shared" si="98"/>
        <v>11833.59</v>
      </c>
      <c r="O299" s="63" t="str">
        <f t="shared" si="100"/>
        <v xml:space="preserve"> </v>
      </c>
      <c r="P299" s="63">
        <f t="shared" si="99"/>
        <v>100</v>
      </c>
    </row>
    <row r="300" spans="1:16" ht="66" x14ac:dyDescent="0.25">
      <c r="A300" s="65" t="s">
        <v>596</v>
      </c>
      <c r="B300" s="65" t="s">
        <v>358</v>
      </c>
      <c r="C300" s="41" t="s">
        <v>34</v>
      </c>
      <c r="D300" s="57">
        <v>73.5</v>
      </c>
      <c r="E300" s="58"/>
      <c r="F300" s="59"/>
      <c r="G300" s="58">
        <f t="shared" si="92"/>
        <v>0</v>
      </c>
      <c r="H300" s="60">
        <f t="shared" si="93"/>
        <v>73.5</v>
      </c>
      <c r="I300" s="77">
        <v>670.23</v>
      </c>
      <c r="J300" s="93">
        <f>ROUND(D300*I300,2)-0.01</f>
        <v>49261.9</v>
      </c>
      <c r="K300" s="61">
        <f t="shared" si="95"/>
        <v>0</v>
      </c>
      <c r="L300" s="62">
        <f t="shared" si="96"/>
        <v>0</v>
      </c>
      <c r="M300" s="61">
        <f t="shared" si="97"/>
        <v>0</v>
      </c>
      <c r="N300" s="61">
        <f t="shared" si="98"/>
        <v>49261.9</v>
      </c>
      <c r="O300" s="63" t="str">
        <f t="shared" si="100"/>
        <v xml:space="preserve"> </v>
      </c>
      <c r="P300" s="63">
        <f t="shared" si="99"/>
        <v>100</v>
      </c>
    </row>
    <row r="301" spans="1:16" ht="41.4" customHeight="1" x14ac:dyDescent="0.25">
      <c r="A301" s="65" t="s">
        <v>597</v>
      </c>
      <c r="B301" s="65" t="s">
        <v>360</v>
      </c>
      <c r="C301" s="41" t="s">
        <v>337</v>
      </c>
      <c r="D301" s="57">
        <v>100.62</v>
      </c>
      <c r="E301" s="58"/>
      <c r="F301" s="59"/>
      <c r="G301" s="58">
        <f t="shared" si="92"/>
        <v>0</v>
      </c>
      <c r="H301" s="60">
        <f t="shared" si="93"/>
        <v>100.62</v>
      </c>
      <c r="I301" s="77">
        <v>11.13</v>
      </c>
      <c r="J301" s="93">
        <f t="shared" si="94"/>
        <v>1119.9000000000001</v>
      </c>
      <c r="K301" s="61">
        <f t="shared" si="95"/>
        <v>0</v>
      </c>
      <c r="L301" s="62">
        <f t="shared" si="96"/>
        <v>0</v>
      </c>
      <c r="M301" s="61">
        <f t="shared" si="97"/>
        <v>0</v>
      </c>
      <c r="N301" s="61">
        <f t="shared" si="98"/>
        <v>1119.9000000000001</v>
      </c>
      <c r="O301" s="63" t="str">
        <f t="shared" si="100"/>
        <v xml:space="preserve"> </v>
      </c>
      <c r="P301" s="63">
        <f t="shared" si="99"/>
        <v>100</v>
      </c>
    </row>
    <row r="302" spans="1:16" ht="13.2" x14ac:dyDescent="0.25">
      <c r="A302" s="43" t="s">
        <v>598</v>
      </c>
      <c r="B302" s="43" t="s">
        <v>599</v>
      </c>
      <c r="C302" s="44"/>
      <c r="D302" s="79"/>
      <c r="E302" s="80"/>
      <c r="F302" s="81"/>
      <c r="G302" s="80"/>
      <c r="H302" s="82"/>
      <c r="I302" s="86"/>
      <c r="J302" s="88">
        <f>J303</f>
        <v>6451.71</v>
      </c>
      <c r="K302" s="88">
        <f t="shared" ref="K302:N302" si="112">K303</f>
        <v>0</v>
      </c>
      <c r="L302" s="88">
        <f t="shared" si="112"/>
        <v>0</v>
      </c>
      <c r="M302" s="88">
        <f t="shared" si="112"/>
        <v>0</v>
      </c>
      <c r="N302" s="88">
        <f t="shared" si="112"/>
        <v>6451.71</v>
      </c>
      <c r="O302" s="85" t="str">
        <f t="shared" ref="O302" si="113">IF((M302/J302)=0," ",(M302/J302)*100)</f>
        <v xml:space="preserve"> </v>
      </c>
      <c r="P302" s="56">
        <f t="shared" ref="P302" si="114">IF((N302/J302)=0," ",(N302/J302)*100)</f>
        <v>100</v>
      </c>
    </row>
    <row r="303" spans="1:16" ht="41.4" customHeight="1" x14ac:dyDescent="0.25">
      <c r="A303" s="65" t="s">
        <v>600</v>
      </c>
      <c r="B303" s="65" t="s">
        <v>364</v>
      </c>
      <c r="C303" s="41" t="s">
        <v>33</v>
      </c>
      <c r="D303" s="57">
        <v>184.44</v>
      </c>
      <c r="E303" s="58"/>
      <c r="F303" s="59"/>
      <c r="G303" s="58">
        <f t="shared" si="92"/>
        <v>0</v>
      </c>
      <c r="H303" s="60">
        <f t="shared" si="93"/>
        <v>184.44</v>
      </c>
      <c r="I303" s="77">
        <v>34.979999999999997</v>
      </c>
      <c r="J303" s="93">
        <f t="shared" si="94"/>
        <v>6451.71</v>
      </c>
      <c r="K303" s="61">
        <f t="shared" si="95"/>
        <v>0</v>
      </c>
      <c r="L303" s="62">
        <f t="shared" si="96"/>
        <v>0</v>
      </c>
      <c r="M303" s="61">
        <f t="shared" si="97"/>
        <v>0</v>
      </c>
      <c r="N303" s="61">
        <f t="shared" si="98"/>
        <v>6451.71</v>
      </c>
      <c r="O303" s="63" t="str">
        <f t="shared" si="100"/>
        <v xml:space="preserve"> </v>
      </c>
      <c r="P303" s="63">
        <f t="shared" si="99"/>
        <v>100</v>
      </c>
    </row>
    <row r="304" spans="1:16" ht="13.2" x14ac:dyDescent="0.25">
      <c r="A304" s="43" t="s">
        <v>601</v>
      </c>
      <c r="B304" s="43" t="s">
        <v>366</v>
      </c>
      <c r="C304" s="44"/>
      <c r="D304" s="79"/>
      <c r="E304" s="80"/>
      <c r="F304" s="81"/>
      <c r="G304" s="80"/>
      <c r="H304" s="82"/>
      <c r="I304" s="86"/>
      <c r="J304" s="88">
        <f>SUM(J305:J309)</f>
        <v>63872.160000000003</v>
      </c>
      <c r="K304" s="88">
        <f t="shared" ref="K304:N304" si="115">SUM(K305:K309)</f>
        <v>0</v>
      </c>
      <c r="L304" s="88">
        <f t="shared" si="115"/>
        <v>0</v>
      </c>
      <c r="M304" s="88">
        <f t="shared" si="115"/>
        <v>0</v>
      </c>
      <c r="N304" s="88">
        <f t="shared" si="115"/>
        <v>63872.160000000003</v>
      </c>
      <c r="O304" s="85" t="str">
        <f t="shared" si="100"/>
        <v xml:space="preserve"> </v>
      </c>
      <c r="P304" s="56">
        <f t="shared" si="99"/>
        <v>100</v>
      </c>
    </row>
    <row r="305" spans="1:21" ht="41.4" customHeight="1" x14ac:dyDescent="0.25">
      <c r="A305" s="65" t="s">
        <v>602</v>
      </c>
      <c r="B305" s="65" t="s">
        <v>368</v>
      </c>
      <c r="C305" s="41" t="s">
        <v>33</v>
      </c>
      <c r="D305" s="57">
        <v>416.52</v>
      </c>
      <c r="E305" s="58"/>
      <c r="F305" s="59"/>
      <c r="G305" s="58">
        <f t="shared" si="92"/>
        <v>0</v>
      </c>
      <c r="H305" s="60">
        <f t="shared" si="93"/>
        <v>416.52</v>
      </c>
      <c r="I305" s="77">
        <v>44.43</v>
      </c>
      <c r="J305" s="93">
        <f t="shared" si="94"/>
        <v>18505.98</v>
      </c>
      <c r="K305" s="61">
        <f t="shared" si="95"/>
        <v>0</v>
      </c>
      <c r="L305" s="62">
        <f t="shared" si="96"/>
        <v>0</v>
      </c>
      <c r="M305" s="61">
        <f t="shared" si="97"/>
        <v>0</v>
      </c>
      <c r="N305" s="61">
        <f t="shared" si="98"/>
        <v>18505.98</v>
      </c>
      <c r="O305" s="63" t="str">
        <f t="shared" si="100"/>
        <v xml:space="preserve"> </v>
      </c>
      <c r="P305" s="63">
        <f t="shared" si="99"/>
        <v>100</v>
      </c>
    </row>
    <row r="306" spans="1:21" ht="41.4" customHeight="1" x14ac:dyDescent="0.25">
      <c r="A306" s="65" t="s">
        <v>603</v>
      </c>
      <c r="B306" s="65" t="s">
        <v>370</v>
      </c>
      <c r="C306" s="41" t="s">
        <v>33</v>
      </c>
      <c r="D306" s="57">
        <v>416.52</v>
      </c>
      <c r="E306" s="58"/>
      <c r="F306" s="59"/>
      <c r="G306" s="58">
        <f t="shared" si="92"/>
        <v>0</v>
      </c>
      <c r="H306" s="60">
        <f t="shared" si="93"/>
        <v>416.52</v>
      </c>
      <c r="I306" s="77">
        <v>87.97</v>
      </c>
      <c r="J306" s="93">
        <f t="shared" si="94"/>
        <v>36641.26</v>
      </c>
      <c r="K306" s="61">
        <f t="shared" si="95"/>
        <v>0</v>
      </c>
      <c r="L306" s="62">
        <f t="shared" si="96"/>
        <v>0</v>
      </c>
      <c r="M306" s="61">
        <f t="shared" si="97"/>
        <v>0</v>
      </c>
      <c r="N306" s="61">
        <f t="shared" si="98"/>
        <v>36641.26</v>
      </c>
      <c r="O306" s="63" t="str">
        <f t="shared" si="100"/>
        <v xml:space="preserve"> </v>
      </c>
      <c r="P306" s="63">
        <f t="shared" si="99"/>
        <v>100</v>
      </c>
    </row>
    <row r="307" spans="1:21" ht="41.4" customHeight="1" x14ac:dyDescent="0.25">
      <c r="A307" s="65" t="s">
        <v>604</v>
      </c>
      <c r="B307" s="65" t="s">
        <v>372</v>
      </c>
      <c r="C307" s="41" t="s">
        <v>33</v>
      </c>
      <c r="D307" s="57">
        <v>18</v>
      </c>
      <c r="E307" s="58"/>
      <c r="F307" s="59"/>
      <c r="G307" s="58">
        <f t="shared" si="92"/>
        <v>0</v>
      </c>
      <c r="H307" s="60">
        <f t="shared" si="93"/>
        <v>18</v>
      </c>
      <c r="I307" s="77">
        <v>84.24</v>
      </c>
      <c r="J307" s="93">
        <f t="shared" si="94"/>
        <v>1516.32</v>
      </c>
      <c r="K307" s="61">
        <f t="shared" si="95"/>
        <v>0</v>
      </c>
      <c r="L307" s="62">
        <f t="shared" si="96"/>
        <v>0</v>
      </c>
      <c r="M307" s="61">
        <f t="shared" si="97"/>
        <v>0</v>
      </c>
      <c r="N307" s="61">
        <f t="shared" si="98"/>
        <v>1516.32</v>
      </c>
      <c r="O307" s="63" t="str">
        <f t="shared" si="100"/>
        <v xml:space="preserve"> </v>
      </c>
      <c r="P307" s="63">
        <f t="shared" si="99"/>
        <v>100</v>
      </c>
    </row>
    <row r="308" spans="1:21" ht="41.4" customHeight="1" x14ac:dyDescent="0.25">
      <c r="A308" s="65" t="s">
        <v>605</v>
      </c>
      <c r="B308" s="65" t="s">
        <v>374</v>
      </c>
      <c r="C308" s="41" t="s">
        <v>11</v>
      </c>
      <c r="D308" s="57">
        <v>69.48</v>
      </c>
      <c r="E308" s="58"/>
      <c r="F308" s="59"/>
      <c r="G308" s="58">
        <f t="shared" si="92"/>
        <v>0</v>
      </c>
      <c r="H308" s="60">
        <f t="shared" si="93"/>
        <v>69.48</v>
      </c>
      <c r="I308" s="77">
        <v>89.3</v>
      </c>
      <c r="J308" s="93">
        <f t="shared" si="94"/>
        <v>6204.56</v>
      </c>
      <c r="K308" s="61">
        <f t="shared" si="95"/>
        <v>0</v>
      </c>
      <c r="L308" s="62">
        <f t="shared" si="96"/>
        <v>0</v>
      </c>
      <c r="M308" s="61">
        <f t="shared" si="97"/>
        <v>0</v>
      </c>
      <c r="N308" s="61">
        <f t="shared" si="98"/>
        <v>6204.56</v>
      </c>
      <c r="O308" s="63" t="str">
        <f t="shared" si="100"/>
        <v xml:space="preserve"> </v>
      </c>
      <c r="P308" s="63">
        <f t="shared" si="99"/>
        <v>100</v>
      </c>
    </row>
    <row r="309" spans="1:21" ht="41.4" customHeight="1" x14ac:dyDescent="0.25">
      <c r="A309" s="65" t="s">
        <v>606</v>
      </c>
      <c r="B309" s="65" t="s">
        <v>376</v>
      </c>
      <c r="C309" s="41" t="s">
        <v>11</v>
      </c>
      <c r="D309" s="57">
        <v>36</v>
      </c>
      <c r="E309" s="58"/>
      <c r="F309" s="59"/>
      <c r="G309" s="58">
        <f t="shared" si="92"/>
        <v>0</v>
      </c>
      <c r="H309" s="60">
        <f t="shared" si="93"/>
        <v>36</v>
      </c>
      <c r="I309" s="77">
        <v>27.89</v>
      </c>
      <c r="J309" s="93">
        <f t="shared" si="94"/>
        <v>1004.04</v>
      </c>
      <c r="K309" s="61">
        <f t="shared" si="95"/>
        <v>0</v>
      </c>
      <c r="L309" s="62">
        <f t="shared" si="96"/>
        <v>0</v>
      </c>
      <c r="M309" s="61">
        <f t="shared" si="97"/>
        <v>0</v>
      </c>
      <c r="N309" s="61">
        <f t="shared" si="98"/>
        <v>1004.04</v>
      </c>
      <c r="O309" s="63" t="str">
        <f t="shared" si="100"/>
        <v xml:space="preserve"> </v>
      </c>
      <c r="P309" s="63">
        <f t="shared" si="99"/>
        <v>100</v>
      </c>
    </row>
    <row r="310" spans="1:21" ht="13.2" x14ac:dyDescent="0.25">
      <c r="A310" s="43" t="s">
        <v>607</v>
      </c>
      <c r="B310" s="43" t="s">
        <v>378</v>
      </c>
      <c r="C310" s="44"/>
      <c r="D310" s="79"/>
      <c r="E310" s="80"/>
      <c r="F310" s="81"/>
      <c r="G310" s="80"/>
      <c r="H310" s="82"/>
      <c r="I310" s="86"/>
      <c r="J310" s="88">
        <f>SUM(J311:J318)</f>
        <v>34613.17</v>
      </c>
      <c r="K310" s="88">
        <f t="shared" ref="K310:N310" si="116">SUM(K311:K318)</f>
        <v>0</v>
      </c>
      <c r="L310" s="88">
        <f t="shared" si="116"/>
        <v>0</v>
      </c>
      <c r="M310" s="88">
        <f t="shared" si="116"/>
        <v>0</v>
      </c>
      <c r="N310" s="88">
        <f t="shared" si="116"/>
        <v>34613.17</v>
      </c>
      <c r="O310" s="85" t="str">
        <f t="shared" ref="O310" si="117">IF((M310/J310)=0," ",(M310/J310)*100)</f>
        <v xml:space="preserve"> </v>
      </c>
      <c r="P310" s="56">
        <f t="shared" ref="P310" si="118">IF((N310/J310)=0," ",(N310/J310)*100)</f>
        <v>100</v>
      </c>
      <c r="Q310" s="87"/>
      <c r="R310" s="87"/>
      <c r="S310" s="87"/>
      <c r="T310" s="87"/>
      <c r="U310" s="87"/>
    </row>
    <row r="311" spans="1:21" ht="52.8" x14ac:dyDescent="0.25">
      <c r="A311" s="65" t="s">
        <v>608</v>
      </c>
      <c r="B311" s="65" t="s">
        <v>380</v>
      </c>
      <c r="C311" s="41" t="s">
        <v>33</v>
      </c>
      <c r="D311" s="57">
        <v>729.84</v>
      </c>
      <c r="E311" s="58"/>
      <c r="F311" s="59"/>
      <c r="G311" s="58">
        <f t="shared" si="92"/>
        <v>0</v>
      </c>
      <c r="H311" s="60">
        <f t="shared" si="93"/>
        <v>729.84</v>
      </c>
      <c r="I311" s="77">
        <v>2.67</v>
      </c>
      <c r="J311" s="93">
        <f t="shared" si="94"/>
        <v>1948.67</v>
      </c>
      <c r="K311" s="61">
        <f t="shared" si="95"/>
        <v>0</v>
      </c>
      <c r="L311" s="62">
        <f t="shared" si="96"/>
        <v>0</v>
      </c>
      <c r="M311" s="61">
        <f t="shared" si="97"/>
        <v>0</v>
      </c>
      <c r="N311" s="61">
        <f t="shared" si="98"/>
        <v>1948.67</v>
      </c>
      <c r="O311" s="63" t="str">
        <f t="shared" si="100"/>
        <v xml:space="preserve"> </v>
      </c>
      <c r="P311" s="63">
        <f t="shared" si="99"/>
        <v>100</v>
      </c>
    </row>
    <row r="312" spans="1:21" ht="52.8" x14ac:dyDescent="0.25">
      <c r="A312" s="65" t="s">
        <v>609</v>
      </c>
      <c r="B312" s="65" t="s">
        <v>382</v>
      </c>
      <c r="C312" s="41" t="s">
        <v>33</v>
      </c>
      <c r="D312" s="57">
        <v>22.26</v>
      </c>
      <c r="E312" s="58"/>
      <c r="F312" s="59"/>
      <c r="G312" s="58">
        <f t="shared" si="92"/>
        <v>0</v>
      </c>
      <c r="H312" s="60">
        <f t="shared" si="93"/>
        <v>22.26</v>
      </c>
      <c r="I312" s="77">
        <v>69.599999999999994</v>
      </c>
      <c r="J312" s="93">
        <f t="shared" si="94"/>
        <v>1549.3</v>
      </c>
      <c r="K312" s="61">
        <f t="shared" si="95"/>
        <v>0</v>
      </c>
      <c r="L312" s="62">
        <f t="shared" si="96"/>
        <v>0</v>
      </c>
      <c r="M312" s="61">
        <f t="shared" si="97"/>
        <v>0</v>
      </c>
      <c r="N312" s="61">
        <f t="shared" si="98"/>
        <v>1549.3</v>
      </c>
      <c r="O312" s="63" t="str">
        <f t="shared" si="100"/>
        <v xml:space="preserve"> </v>
      </c>
      <c r="P312" s="63">
        <f t="shared" si="99"/>
        <v>100</v>
      </c>
    </row>
    <row r="313" spans="1:21" ht="39.6" x14ac:dyDescent="0.25">
      <c r="A313" s="65" t="s">
        <v>610</v>
      </c>
      <c r="B313" s="65" t="s">
        <v>384</v>
      </c>
      <c r="C313" s="41" t="s">
        <v>34</v>
      </c>
      <c r="D313" s="57">
        <v>8.16</v>
      </c>
      <c r="E313" s="58"/>
      <c r="F313" s="59"/>
      <c r="G313" s="58">
        <f t="shared" si="92"/>
        <v>0</v>
      </c>
      <c r="H313" s="60">
        <f t="shared" si="93"/>
        <v>8.16</v>
      </c>
      <c r="I313" s="77">
        <v>834.96</v>
      </c>
      <c r="J313" s="93">
        <f t="shared" si="94"/>
        <v>6813.27</v>
      </c>
      <c r="K313" s="61">
        <f t="shared" si="95"/>
        <v>0</v>
      </c>
      <c r="L313" s="62">
        <f t="shared" si="96"/>
        <v>0</v>
      </c>
      <c r="M313" s="61">
        <f t="shared" si="97"/>
        <v>0</v>
      </c>
      <c r="N313" s="61">
        <f t="shared" si="98"/>
        <v>6813.27</v>
      </c>
      <c r="O313" s="63" t="str">
        <f t="shared" si="100"/>
        <v xml:space="preserve"> </v>
      </c>
      <c r="P313" s="63">
        <f t="shared" si="99"/>
        <v>100</v>
      </c>
    </row>
    <row r="314" spans="1:21" ht="22.2" customHeight="1" x14ac:dyDescent="0.25">
      <c r="A314" s="65" t="s">
        <v>611</v>
      </c>
      <c r="B314" s="65" t="s">
        <v>386</v>
      </c>
      <c r="C314" s="41" t="s">
        <v>33</v>
      </c>
      <c r="D314" s="57">
        <v>7.08</v>
      </c>
      <c r="E314" s="58"/>
      <c r="F314" s="59"/>
      <c r="G314" s="58">
        <f t="shared" si="92"/>
        <v>0</v>
      </c>
      <c r="H314" s="60">
        <f t="shared" si="93"/>
        <v>7.08</v>
      </c>
      <c r="I314" s="77">
        <v>193.31</v>
      </c>
      <c r="J314" s="93">
        <f t="shared" si="94"/>
        <v>1368.63</v>
      </c>
      <c r="K314" s="61">
        <f t="shared" si="95"/>
        <v>0</v>
      </c>
      <c r="L314" s="62">
        <f t="shared" si="96"/>
        <v>0</v>
      </c>
      <c r="M314" s="61">
        <f t="shared" si="97"/>
        <v>0</v>
      </c>
      <c r="N314" s="61">
        <f t="shared" si="98"/>
        <v>1368.63</v>
      </c>
      <c r="O314" s="63" t="str">
        <f t="shared" si="100"/>
        <v xml:space="preserve"> </v>
      </c>
      <c r="P314" s="63">
        <f t="shared" si="99"/>
        <v>100</v>
      </c>
    </row>
    <row r="315" spans="1:21" ht="62.4" customHeight="1" x14ac:dyDescent="0.25">
      <c r="A315" s="65" t="s">
        <v>612</v>
      </c>
      <c r="B315" s="65" t="s">
        <v>388</v>
      </c>
      <c r="C315" s="41" t="s">
        <v>33</v>
      </c>
      <c r="D315" s="57">
        <v>300.36</v>
      </c>
      <c r="E315" s="58"/>
      <c r="F315" s="59"/>
      <c r="G315" s="58">
        <f t="shared" si="92"/>
        <v>0</v>
      </c>
      <c r="H315" s="60">
        <f t="shared" si="93"/>
        <v>300.36</v>
      </c>
      <c r="I315" s="77">
        <v>62.82</v>
      </c>
      <c r="J315" s="93">
        <f t="shared" si="94"/>
        <v>18868.62</v>
      </c>
      <c r="K315" s="61">
        <f t="shared" si="95"/>
        <v>0</v>
      </c>
      <c r="L315" s="62">
        <f t="shared" si="96"/>
        <v>0</v>
      </c>
      <c r="M315" s="61">
        <f t="shared" si="97"/>
        <v>0</v>
      </c>
      <c r="N315" s="61">
        <f t="shared" si="98"/>
        <v>18868.62</v>
      </c>
      <c r="O315" s="63" t="str">
        <f t="shared" si="100"/>
        <v xml:space="preserve"> </v>
      </c>
      <c r="P315" s="63">
        <f t="shared" si="99"/>
        <v>100</v>
      </c>
    </row>
    <row r="316" spans="1:21" ht="48.6" customHeight="1" x14ac:dyDescent="0.25">
      <c r="A316" s="65" t="s">
        <v>613</v>
      </c>
      <c r="B316" s="65" t="s">
        <v>47</v>
      </c>
      <c r="C316" s="41" t="s">
        <v>34</v>
      </c>
      <c r="D316" s="57">
        <v>2.76</v>
      </c>
      <c r="E316" s="58"/>
      <c r="F316" s="59"/>
      <c r="G316" s="58">
        <f t="shared" si="92"/>
        <v>0</v>
      </c>
      <c r="H316" s="60">
        <f t="shared" si="93"/>
        <v>2.76</v>
      </c>
      <c r="I316" s="77">
        <v>959.92</v>
      </c>
      <c r="J316" s="93">
        <f t="shared" si="94"/>
        <v>2649.38</v>
      </c>
      <c r="K316" s="61">
        <f t="shared" si="95"/>
        <v>0</v>
      </c>
      <c r="L316" s="62">
        <f t="shared" si="96"/>
        <v>0</v>
      </c>
      <c r="M316" s="61">
        <f t="shared" si="97"/>
        <v>0</v>
      </c>
      <c r="N316" s="61">
        <f t="shared" si="98"/>
        <v>2649.38</v>
      </c>
      <c r="O316" s="63" t="str">
        <f t="shared" si="100"/>
        <v xml:space="preserve"> </v>
      </c>
      <c r="P316" s="63">
        <f t="shared" si="99"/>
        <v>100</v>
      </c>
    </row>
    <row r="317" spans="1:21" ht="41.4" customHeight="1" x14ac:dyDescent="0.25">
      <c r="A317" s="65" t="s">
        <v>614</v>
      </c>
      <c r="B317" s="65" t="s">
        <v>391</v>
      </c>
      <c r="C317" s="41" t="s">
        <v>11</v>
      </c>
      <c r="D317" s="57">
        <v>27</v>
      </c>
      <c r="E317" s="58"/>
      <c r="F317" s="59"/>
      <c r="G317" s="58">
        <f t="shared" si="92"/>
        <v>0</v>
      </c>
      <c r="H317" s="60">
        <f t="shared" si="93"/>
        <v>27</v>
      </c>
      <c r="I317" s="77">
        <v>18.440000000000001</v>
      </c>
      <c r="J317" s="93">
        <f t="shared" si="94"/>
        <v>497.88</v>
      </c>
      <c r="K317" s="61">
        <f t="shared" si="95"/>
        <v>0</v>
      </c>
      <c r="L317" s="62">
        <f t="shared" si="96"/>
        <v>0</v>
      </c>
      <c r="M317" s="61">
        <f t="shared" si="97"/>
        <v>0</v>
      </c>
      <c r="N317" s="61">
        <f t="shared" si="98"/>
        <v>497.88</v>
      </c>
      <c r="O317" s="63" t="str">
        <f t="shared" si="100"/>
        <v xml:space="preserve"> </v>
      </c>
      <c r="P317" s="63">
        <f t="shared" si="99"/>
        <v>100</v>
      </c>
    </row>
    <row r="318" spans="1:21" ht="41.4" customHeight="1" x14ac:dyDescent="0.25">
      <c r="A318" s="65" t="s">
        <v>615</v>
      </c>
      <c r="B318" s="65" t="s">
        <v>393</v>
      </c>
      <c r="C318" s="41" t="s">
        <v>11</v>
      </c>
      <c r="D318" s="57">
        <v>27.6</v>
      </c>
      <c r="E318" s="58"/>
      <c r="F318" s="59"/>
      <c r="G318" s="58">
        <f t="shared" si="92"/>
        <v>0</v>
      </c>
      <c r="H318" s="60">
        <f t="shared" si="93"/>
        <v>27.6</v>
      </c>
      <c r="I318" s="77">
        <v>33.24</v>
      </c>
      <c r="J318" s="93">
        <f t="shared" si="94"/>
        <v>917.42</v>
      </c>
      <c r="K318" s="61">
        <f t="shared" si="95"/>
        <v>0</v>
      </c>
      <c r="L318" s="62">
        <f t="shared" si="96"/>
        <v>0</v>
      </c>
      <c r="M318" s="61">
        <f t="shared" si="97"/>
        <v>0</v>
      </c>
      <c r="N318" s="61">
        <f t="shared" si="98"/>
        <v>917.42</v>
      </c>
      <c r="O318" s="63" t="str">
        <f t="shared" si="100"/>
        <v xml:space="preserve"> </v>
      </c>
      <c r="P318" s="63">
        <f t="shared" si="99"/>
        <v>100</v>
      </c>
    </row>
    <row r="319" spans="1:21" ht="13.2" x14ac:dyDescent="0.25">
      <c r="A319" s="43" t="s">
        <v>616</v>
      </c>
      <c r="B319" s="43" t="s">
        <v>617</v>
      </c>
      <c r="C319" s="44"/>
      <c r="D319" s="79"/>
      <c r="E319" s="80"/>
      <c r="F319" s="81"/>
      <c r="G319" s="80"/>
      <c r="H319" s="82"/>
      <c r="I319" s="86"/>
      <c r="J319" s="88">
        <f>SUM(J320:J324)</f>
        <v>47124.7</v>
      </c>
      <c r="K319" s="88">
        <f t="shared" ref="K319:N319" si="119">SUM(K320:K324)</f>
        <v>0</v>
      </c>
      <c r="L319" s="88">
        <f t="shared" si="119"/>
        <v>0</v>
      </c>
      <c r="M319" s="88">
        <f t="shared" si="119"/>
        <v>0</v>
      </c>
      <c r="N319" s="88">
        <f t="shared" si="119"/>
        <v>47124.7</v>
      </c>
      <c r="O319" s="85" t="str">
        <f t="shared" ref="O319" si="120">IF((M319/J319)=0," ",(M319/J319)*100)</f>
        <v xml:space="preserve"> </v>
      </c>
      <c r="P319" s="56">
        <f t="shared" ref="P319" si="121">IF((N319/J319)=0," ",(N319/J319)*100)</f>
        <v>100</v>
      </c>
    </row>
    <row r="320" spans="1:21" ht="41.4" customHeight="1" x14ac:dyDescent="0.25">
      <c r="A320" s="65" t="s">
        <v>618</v>
      </c>
      <c r="B320" s="65" t="s">
        <v>397</v>
      </c>
      <c r="C320" s="41" t="s">
        <v>32</v>
      </c>
      <c r="D320" s="57">
        <v>18</v>
      </c>
      <c r="E320" s="58"/>
      <c r="F320" s="59"/>
      <c r="G320" s="58">
        <f t="shared" si="92"/>
        <v>0</v>
      </c>
      <c r="H320" s="60">
        <f t="shared" si="93"/>
        <v>18</v>
      </c>
      <c r="I320" s="77">
        <v>822.38</v>
      </c>
      <c r="J320" s="93">
        <f t="shared" si="94"/>
        <v>14802.84</v>
      </c>
      <c r="K320" s="61">
        <f t="shared" si="95"/>
        <v>0</v>
      </c>
      <c r="L320" s="62">
        <f t="shared" si="96"/>
        <v>0</v>
      </c>
      <c r="M320" s="61">
        <f t="shared" si="97"/>
        <v>0</v>
      </c>
      <c r="N320" s="61">
        <f t="shared" si="98"/>
        <v>14802.84</v>
      </c>
      <c r="O320" s="63" t="str">
        <f t="shared" si="100"/>
        <v xml:space="preserve"> </v>
      </c>
      <c r="P320" s="63">
        <f t="shared" si="99"/>
        <v>100</v>
      </c>
    </row>
    <row r="321" spans="1:16" ht="41.4" customHeight="1" x14ac:dyDescent="0.25">
      <c r="A321" s="65" t="s">
        <v>619</v>
      </c>
      <c r="B321" s="65" t="s">
        <v>399</v>
      </c>
      <c r="C321" s="41" t="s">
        <v>32</v>
      </c>
      <c r="D321" s="57">
        <v>12</v>
      </c>
      <c r="E321" s="58"/>
      <c r="F321" s="59"/>
      <c r="G321" s="58">
        <f t="shared" si="92"/>
        <v>0</v>
      </c>
      <c r="H321" s="60">
        <f t="shared" si="93"/>
        <v>12</v>
      </c>
      <c r="I321" s="77">
        <v>1307.25</v>
      </c>
      <c r="J321" s="93">
        <f t="shared" si="94"/>
        <v>15687</v>
      </c>
      <c r="K321" s="61">
        <f t="shared" si="95"/>
        <v>0</v>
      </c>
      <c r="L321" s="62">
        <f t="shared" si="96"/>
        <v>0</v>
      </c>
      <c r="M321" s="61">
        <f t="shared" si="97"/>
        <v>0</v>
      </c>
      <c r="N321" s="61">
        <f t="shared" si="98"/>
        <v>15687</v>
      </c>
      <c r="O321" s="63" t="str">
        <f t="shared" si="100"/>
        <v xml:space="preserve"> </v>
      </c>
      <c r="P321" s="63">
        <f t="shared" si="99"/>
        <v>100</v>
      </c>
    </row>
    <row r="322" spans="1:16" ht="41.4" customHeight="1" x14ac:dyDescent="0.25">
      <c r="A322" s="65" t="s">
        <v>620</v>
      </c>
      <c r="B322" s="65" t="s">
        <v>405</v>
      </c>
      <c r="C322" s="41" t="s">
        <v>33</v>
      </c>
      <c r="D322" s="57">
        <v>2.52</v>
      </c>
      <c r="E322" s="58"/>
      <c r="F322" s="59"/>
      <c r="G322" s="58">
        <f t="shared" si="92"/>
        <v>0</v>
      </c>
      <c r="H322" s="60">
        <f t="shared" si="93"/>
        <v>2.52</v>
      </c>
      <c r="I322" s="77">
        <v>411.54</v>
      </c>
      <c r="J322" s="93">
        <f t="shared" si="94"/>
        <v>1037.08</v>
      </c>
      <c r="K322" s="61">
        <f t="shared" si="95"/>
        <v>0</v>
      </c>
      <c r="L322" s="62">
        <f t="shared" si="96"/>
        <v>0</v>
      </c>
      <c r="M322" s="61">
        <f t="shared" si="97"/>
        <v>0</v>
      </c>
      <c r="N322" s="61">
        <f t="shared" si="98"/>
        <v>1037.08</v>
      </c>
      <c r="O322" s="63" t="str">
        <f t="shared" si="100"/>
        <v xml:space="preserve"> </v>
      </c>
      <c r="P322" s="63">
        <f t="shared" si="99"/>
        <v>100</v>
      </c>
    </row>
    <row r="323" spans="1:16" ht="41.4" customHeight="1" x14ac:dyDescent="0.25">
      <c r="A323" s="65" t="s">
        <v>621</v>
      </c>
      <c r="B323" s="65" t="s">
        <v>401</v>
      </c>
      <c r="C323" s="41" t="s">
        <v>32</v>
      </c>
      <c r="D323" s="57">
        <v>60</v>
      </c>
      <c r="E323" s="58"/>
      <c r="F323" s="59"/>
      <c r="G323" s="58">
        <f t="shared" si="92"/>
        <v>0</v>
      </c>
      <c r="H323" s="60">
        <f t="shared" si="93"/>
        <v>60</v>
      </c>
      <c r="I323" s="77">
        <v>53.37</v>
      </c>
      <c r="J323" s="93">
        <f t="shared" si="94"/>
        <v>3202.2</v>
      </c>
      <c r="K323" s="61">
        <f t="shared" si="95"/>
        <v>0</v>
      </c>
      <c r="L323" s="62">
        <f t="shared" si="96"/>
        <v>0</v>
      </c>
      <c r="M323" s="61">
        <f t="shared" si="97"/>
        <v>0</v>
      </c>
      <c r="N323" s="61">
        <f t="shared" si="98"/>
        <v>3202.2</v>
      </c>
      <c r="O323" s="63" t="str">
        <f t="shared" si="100"/>
        <v xml:space="preserve"> </v>
      </c>
      <c r="P323" s="63">
        <f t="shared" si="99"/>
        <v>100</v>
      </c>
    </row>
    <row r="324" spans="1:16" ht="41.4" customHeight="1" x14ac:dyDescent="0.25">
      <c r="A324" s="65" t="s">
        <v>622</v>
      </c>
      <c r="B324" s="65" t="s">
        <v>403</v>
      </c>
      <c r="C324" s="41" t="s">
        <v>33</v>
      </c>
      <c r="D324" s="57">
        <v>30.12</v>
      </c>
      <c r="E324" s="58"/>
      <c r="F324" s="59"/>
      <c r="G324" s="58">
        <f t="shared" si="92"/>
        <v>0</v>
      </c>
      <c r="H324" s="60">
        <f t="shared" si="93"/>
        <v>30.12</v>
      </c>
      <c r="I324" s="77">
        <v>411.54</v>
      </c>
      <c r="J324" s="93">
        <f t="shared" si="94"/>
        <v>12395.58</v>
      </c>
      <c r="K324" s="61">
        <f t="shared" si="95"/>
        <v>0</v>
      </c>
      <c r="L324" s="62">
        <f t="shared" si="96"/>
        <v>0</v>
      </c>
      <c r="M324" s="61">
        <f t="shared" si="97"/>
        <v>0</v>
      </c>
      <c r="N324" s="61">
        <f t="shared" si="98"/>
        <v>12395.58</v>
      </c>
      <c r="O324" s="63" t="str">
        <f t="shared" si="100"/>
        <v xml:space="preserve"> </v>
      </c>
      <c r="P324" s="63">
        <f t="shared" si="99"/>
        <v>100</v>
      </c>
    </row>
    <row r="325" spans="1:16" ht="13.2" x14ac:dyDescent="0.25">
      <c r="A325" s="43" t="s">
        <v>623</v>
      </c>
      <c r="B325" s="43" t="s">
        <v>407</v>
      </c>
      <c r="C325" s="44"/>
      <c r="D325" s="79"/>
      <c r="E325" s="80"/>
      <c r="F325" s="81"/>
      <c r="G325" s="80"/>
      <c r="H325" s="82"/>
      <c r="I325" s="86"/>
      <c r="J325" s="88">
        <f>SUM(J326:J329)</f>
        <v>49534.46</v>
      </c>
      <c r="K325" s="88">
        <f t="shared" ref="K325:N325" si="122">SUM(K326:K329)</f>
        <v>0</v>
      </c>
      <c r="L325" s="88">
        <f t="shared" si="122"/>
        <v>0</v>
      </c>
      <c r="M325" s="88">
        <f t="shared" si="122"/>
        <v>0</v>
      </c>
      <c r="N325" s="88">
        <f t="shared" si="122"/>
        <v>49534.46</v>
      </c>
      <c r="O325" s="85" t="str">
        <f t="shared" ref="O325" si="123">IF((M325/J325)=0," ",(M325/J325)*100)</f>
        <v xml:space="preserve"> </v>
      </c>
      <c r="P325" s="56">
        <f t="shared" ref="P325" si="124">IF((N325/J325)=0," ",(N325/J325)*100)</f>
        <v>100</v>
      </c>
    </row>
    <row r="326" spans="1:16" ht="41.4" customHeight="1" x14ac:dyDescent="0.25">
      <c r="A326" s="65" t="s">
        <v>624</v>
      </c>
      <c r="B326" s="65" t="s">
        <v>409</v>
      </c>
      <c r="C326" s="41" t="s">
        <v>33</v>
      </c>
      <c r="D326" s="57">
        <v>208.8</v>
      </c>
      <c r="E326" s="58"/>
      <c r="F326" s="59"/>
      <c r="G326" s="58">
        <f t="shared" si="92"/>
        <v>0</v>
      </c>
      <c r="H326" s="60">
        <f t="shared" si="93"/>
        <v>208.8</v>
      </c>
      <c r="I326" s="77">
        <v>65.62</v>
      </c>
      <c r="J326" s="93">
        <f t="shared" si="94"/>
        <v>13701.46</v>
      </c>
      <c r="K326" s="61">
        <f t="shared" si="95"/>
        <v>0</v>
      </c>
      <c r="L326" s="62">
        <f t="shared" si="96"/>
        <v>0</v>
      </c>
      <c r="M326" s="61">
        <f t="shared" si="97"/>
        <v>0</v>
      </c>
      <c r="N326" s="61">
        <f t="shared" si="98"/>
        <v>13701.46</v>
      </c>
      <c r="O326" s="63" t="str">
        <f t="shared" si="100"/>
        <v xml:space="preserve"> </v>
      </c>
      <c r="P326" s="63">
        <f t="shared" si="99"/>
        <v>100</v>
      </c>
    </row>
    <row r="327" spans="1:16" ht="41.4" customHeight="1" x14ac:dyDescent="0.25">
      <c r="A327" s="65" t="s">
        <v>625</v>
      </c>
      <c r="B327" s="65" t="s">
        <v>411</v>
      </c>
      <c r="C327" s="41" t="s">
        <v>33</v>
      </c>
      <c r="D327" s="57">
        <v>1459.68</v>
      </c>
      <c r="E327" s="58"/>
      <c r="F327" s="59"/>
      <c r="G327" s="58">
        <f t="shared" si="92"/>
        <v>0</v>
      </c>
      <c r="H327" s="60">
        <f t="shared" si="93"/>
        <v>1459.68</v>
      </c>
      <c r="I327" s="77">
        <v>4.18</v>
      </c>
      <c r="J327" s="93">
        <f t="shared" si="94"/>
        <v>6101.46</v>
      </c>
      <c r="K327" s="61">
        <f t="shared" si="95"/>
        <v>0</v>
      </c>
      <c r="L327" s="62">
        <f t="shared" si="96"/>
        <v>0</v>
      </c>
      <c r="M327" s="61">
        <f t="shared" si="97"/>
        <v>0</v>
      </c>
      <c r="N327" s="61">
        <f t="shared" si="98"/>
        <v>6101.46</v>
      </c>
      <c r="O327" s="63" t="str">
        <f t="shared" si="100"/>
        <v xml:space="preserve"> </v>
      </c>
      <c r="P327" s="63">
        <f t="shared" si="99"/>
        <v>100</v>
      </c>
    </row>
    <row r="328" spans="1:16" ht="41.4" customHeight="1" x14ac:dyDescent="0.25">
      <c r="A328" s="65" t="s">
        <v>626</v>
      </c>
      <c r="B328" s="65" t="s">
        <v>413</v>
      </c>
      <c r="C328" s="41" t="s">
        <v>33</v>
      </c>
      <c r="D328" s="57">
        <v>1459.68</v>
      </c>
      <c r="E328" s="58"/>
      <c r="F328" s="59"/>
      <c r="G328" s="58">
        <f t="shared" si="92"/>
        <v>0</v>
      </c>
      <c r="H328" s="60">
        <f t="shared" si="93"/>
        <v>1459.68</v>
      </c>
      <c r="I328" s="77">
        <v>12.15</v>
      </c>
      <c r="J328" s="93">
        <f t="shared" si="94"/>
        <v>17735.11</v>
      </c>
      <c r="K328" s="61">
        <f t="shared" si="95"/>
        <v>0</v>
      </c>
      <c r="L328" s="62">
        <f t="shared" si="96"/>
        <v>0</v>
      </c>
      <c r="M328" s="61">
        <f t="shared" si="97"/>
        <v>0</v>
      </c>
      <c r="N328" s="61">
        <f t="shared" si="98"/>
        <v>17735.11</v>
      </c>
      <c r="O328" s="63" t="str">
        <f t="shared" si="100"/>
        <v xml:space="preserve"> </v>
      </c>
      <c r="P328" s="63">
        <f t="shared" si="99"/>
        <v>100</v>
      </c>
    </row>
    <row r="329" spans="1:16" ht="41.4" customHeight="1" x14ac:dyDescent="0.25">
      <c r="A329" s="65" t="s">
        <v>627</v>
      </c>
      <c r="B329" s="65" t="s">
        <v>415</v>
      </c>
      <c r="C329" s="41" t="s">
        <v>33</v>
      </c>
      <c r="D329" s="57">
        <v>591.54</v>
      </c>
      <c r="E329" s="58"/>
      <c r="F329" s="59"/>
      <c r="G329" s="58">
        <f t="shared" si="92"/>
        <v>0</v>
      </c>
      <c r="H329" s="60">
        <f t="shared" si="93"/>
        <v>591.54</v>
      </c>
      <c r="I329" s="77">
        <v>20.28</v>
      </c>
      <c r="J329" s="93">
        <f t="shared" si="94"/>
        <v>11996.43</v>
      </c>
      <c r="K329" s="61">
        <f t="shared" si="95"/>
        <v>0</v>
      </c>
      <c r="L329" s="62">
        <f t="shared" si="96"/>
        <v>0</v>
      </c>
      <c r="M329" s="61">
        <f t="shared" si="97"/>
        <v>0</v>
      </c>
      <c r="N329" s="61">
        <f t="shared" si="98"/>
        <v>11996.43</v>
      </c>
      <c r="O329" s="63" t="str">
        <f t="shared" si="100"/>
        <v xml:space="preserve"> </v>
      </c>
      <c r="P329" s="63">
        <f t="shared" si="99"/>
        <v>100</v>
      </c>
    </row>
    <row r="330" spans="1:16" ht="13.2" x14ac:dyDescent="0.25">
      <c r="A330" s="43" t="s">
        <v>628</v>
      </c>
      <c r="B330" s="43" t="s">
        <v>417</v>
      </c>
      <c r="C330" s="44"/>
      <c r="D330" s="79"/>
      <c r="E330" s="80"/>
      <c r="F330" s="81"/>
      <c r="G330" s="80"/>
      <c r="H330" s="82"/>
      <c r="I330" s="86"/>
      <c r="J330" s="88">
        <f>SUM(J331:J362)</f>
        <v>40894.42</v>
      </c>
      <c r="K330" s="88">
        <f t="shared" ref="K330:N330" si="125">SUM(K331:K362)</f>
        <v>0</v>
      </c>
      <c r="L330" s="88">
        <f t="shared" si="125"/>
        <v>0</v>
      </c>
      <c r="M330" s="88">
        <f t="shared" si="125"/>
        <v>0</v>
      </c>
      <c r="N330" s="88">
        <f t="shared" si="125"/>
        <v>40894.42</v>
      </c>
      <c r="O330" s="85" t="str">
        <f t="shared" si="100"/>
        <v xml:space="preserve"> </v>
      </c>
      <c r="P330" s="56">
        <f t="shared" si="99"/>
        <v>100</v>
      </c>
    </row>
    <row r="331" spans="1:16" ht="41.4" customHeight="1" x14ac:dyDescent="0.25">
      <c r="A331" s="65" t="s">
        <v>629</v>
      </c>
      <c r="B331" s="65" t="s">
        <v>419</v>
      </c>
      <c r="C331" s="41" t="s">
        <v>32</v>
      </c>
      <c r="D331" s="57">
        <v>30</v>
      </c>
      <c r="E331" s="58"/>
      <c r="F331" s="59"/>
      <c r="G331" s="58">
        <f t="shared" si="92"/>
        <v>0</v>
      </c>
      <c r="H331" s="60">
        <f t="shared" si="93"/>
        <v>30</v>
      </c>
      <c r="I331" s="77">
        <v>12.26</v>
      </c>
      <c r="J331" s="93">
        <f t="shared" si="94"/>
        <v>367.8</v>
      </c>
      <c r="K331" s="61">
        <f t="shared" si="95"/>
        <v>0</v>
      </c>
      <c r="L331" s="62">
        <f t="shared" si="96"/>
        <v>0</v>
      </c>
      <c r="M331" s="61">
        <f t="shared" si="97"/>
        <v>0</v>
      </c>
      <c r="N331" s="61">
        <f t="shared" si="98"/>
        <v>367.8</v>
      </c>
      <c r="O331" s="63" t="str">
        <f t="shared" si="100"/>
        <v xml:space="preserve"> </v>
      </c>
      <c r="P331" s="63">
        <f t="shared" si="99"/>
        <v>100</v>
      </c>
    </row>
    <row r="332" spans="1:16" ht="41.4" customHeight="1" x14ac:dyDescent="0.25">
      <c r="A332" s="65" t="s">
        <v>630</v>
      </c>
      <c r="B332" s="65" t="s">
        <v>421</v>
      </c>
      <c r="C332" s="41" t="s">
        <v>32</v>
      </c>
      <c r="D332" s="57">
        <v>114</v>
      </c>
      <c r="E332" s="58"/>
      <c r="F332" s="59"/>
      <c r="G332" s="58">
        <f t="shared" si="92"/>
        <v>0</v>
      </c>
      <c r="H332" s="60">
        <f t="shared" si="93"/>
        <v>114</v>
      </c>
      <c r="I332" s="77">
        <v>19.559999999999999</v>
      </c>
      <c r="J332" s="93">
        <f t="shared" si="94"/>
        <v>2229.84</v>
      </c>
      <c r="K332" s="61">
        <f t="shared" si="95"/>
        <v>0</v>
      </c>
      <c r="L332" s="62">
        <f t="shared" si="96"/>
        <v>0</v>
      </c>
      <c r="M332" s="61">
        <f t="shared" si="97"/>
        <v>0</v>
      </c>
      <c r="N332" s="61">
        <f t="shared" si="98"/>
        <v>2229.84</v>
      </c>
      <c r="O332" s="63" t="str">
        <f t="shared" si="100"/>
        <v xml:space="preserve"> </v>
      </c>
      <c r="P332" s="63">
        <f t="shared" si="99"/>
        <v>100</v>
      </c>
    </row>
    <row r="333" spans="1:16" ht="41.4" customHeight="1" x14ac:dyDescent="0.25">
      <c r="A333" s="65" t="s">
        <v>631</v>
      </c>
      <c r="B333" s="65" t="s">
        <v>423</v>
      </c>
      <c r="C333" s="41" t="s">
        <v>32</v>
      </c>
      <c r="D333" s="57">
        <v>6</v>
      </c>
      <c r="E333" s="58"/>
      <c r="F333" s="59"/>
      <c r="G333" s="58">
        <f t="shared" si="92"/>
        <v>0</v>
      </c>
      <c r="H333" s="60">
        <f t="shared" si="93"/>
        <v>6</v>
      </c>
      <c r="I333" s="77">
        <v>34.39</v>
      </c>
      <c r="J333" s="93">
        <f t="shared" si="94"/>
        <v>206.34</v>
      </c>
      <c r="K333" s="61">
        <f t="shared" si="95"/>
        <v>0</v>
      </c>
      <c r="L333" s="62">
        <f t="shared" si="96"/>
        <v>0</v>
      </c>
      <c r="M333" s="61">
        <f t="shared" si="97"/>
        <v>0</v>
      </c>
      <c r="N333" s="61">
        <f t="shared" si="98"/>
        <v>206.34</v>
      </c>
      <c r="O333" s="63" t="str">
        <f t="shared" si="100"/>
        <v xml:space="preserve"> </v>
      </c>
      <c r="P333" s="63">
        <f t="shared" si="99"/>
        <v>100</v>
      </c>
    </row>
    <row r="334" spans="1:16" ht="41.4" customHeight="1" x14ac:dyDescent="0.25">
      <c r="A334" s="65" t="s">
        <v>632</v>
      </c>
      <c r="B334" s="65" t="s">
        <v>425</v>
      </c>
      <c r="C334" s="41" t="s">
        <v>32</v>
      </c>
      <c r="D334" s="57">
        <v>6</v>
      </c>
      <c r="E334" s="58"/>
      <c r="F334" s="59"/>
      <c r="G334" s="58">
        <f t="shared" ref="G334:G397" si="126">E334+F334</f>
        <v>0</v>
      </c>
      <c r="H334" s="60">
        <f t="shared" ref="H334:H397" si="127">D334-G334</f>
        <v>6</v>
      </c>
      <c r="I334" s="77">
        <v>21.91</v>
      </c>
      <c r="J334" s="93">
        <f t="shared" ref="J334:J397" si="128">ROUND(D334*I334,2)</f>
        <v>131.46</v>
      </c>
      <c r="K334" s="61">
        <f t="shared" ref="K334:K397" si="129">ROUND(E334*I334,2)</f>
        <v>0</v>
      </c>
      <c r="L334" s="62">
        <f t="shared" ref="L334:L397" si="130">ROUND(F334*I334,2)</f>
        <v>0</v>
      </c>
      <c r="M334" s="61">
        <f t="shared" ref="M334:M397" si="131">K334+L334</f>
        <v>0</v>
      </c>
      <c r="N334" s="61">
        <f t="shared" ref="N334:N397" si="132">J334-M334</f>
        <v>131.46</v>
      </c>
      <c r="O334" s="63" t="str">
        <f t="shared" si="100"/>
        <v xml:space="preserve"> </v>
      </c>
      <c r="P334" s="63">
        <f t="shared" ref="P334:P397" si="133">IF((N334/J334)=0," ",(N334/J334)*100)</f>
        <v>100</v>
      </c>
    </row>
    <row r="335" spans="1:16" ht="41.4" customHeight="1" x14ac:dyDescent="0.25">
      <c r="A335" s="65" t="s">
        <v>633</v>
      </c>
      <c r="B335" s="65" t="s">
        <v>427</v>
      </c>
      <c r="C335" s="41" t="s">
        <v>32</v>
      </c>
      <c r="D335" s="57">
        <v>24</v>
      </c>
      <c r="E335" s="58"/>
      <c r="F335" s="59"/>
      <c r="G335" s="58">
        <f t="shared" si="126"/>
        <v>0</v>
      </c>
      <c r="H335" s="60">
        <f t="shared" si="127"/>
        <v>24</v>
      </c>
      <c r="I335" s="77">
        <v>49.59</v>
      </c>
      <c r="J335" s="93">
        <f t="shared" si="128"/>
        <v>1190.1600000000001</v>
      </c>
      <c r="K335" s="61">
        <f t="shared" si="129"/>
        <v>0</v>
      </c>
      <c r="L335" s="62">
        <f t="shared" si="130"/>
        <v>0</v>
      </c>
      <c r="M335" s="61">
        <f t="shared" si="131"/>
        <v>0</v>
      </c>
      <c r="N335" s="61">
        <f t="shared" si="132"/>
        <v>1190.1600000000001</v>
      </c>
      <c r="O335" s="63" t="str">
        <f t="shared" ref="O335:O398" si="134">IF((M335/J335)=0," ",(M335/J335)*100)</f>
        <v xml:space="preserve"> </v>
      </c>
      <c r="P335" s="63">
        <f t="shared" si="133"/>
        <v>100</v>
      </c>
    </row>
    <row r="336" spans="1:16" ht="41.4" customHeight="1" x14ac:dyDescent="0.25">
      <c r="A336" s="65" t="s">
        <v>634</v>
      </c>
      <c r="B336" s="65" t="s">
        <v>429</v>
      </c>
      <c r="C336" s="41" t="s">
        <v>32</v>
      </c>
      <c r="D336" s="57">
        <v>6</v>
      </c>
      <c r="E336" s="58"/>
      <c r="F336" s="59"/>
      <c r="G336" s="58">
        <f t="shared" si="126"/>
        <v>0</v>
      </c>
      <c r="H336" s="60">
        <f t="shared" si="127"/>
        <v>6</v>
      </c>
      <c r="I336" s="77">
        <v>50.18</v>
      </c>
      <c r="J336" s="93">
        <f t="shared" si="128"/>
        <v>301.08</v>
      </c>
      <c r="K336" s="61">
        <f t="shared" si="129"/>
        <v>0</v>
      </c>
      <c r="L336" s="62">
        <f t="shared" si="130"/>
        <v>0</v>
      </c>
      <c r="M336" s="61">
        <f t="shared" si="131"/>
        <v>0</v>
      </c>
      <c r="N336" s="61">
        <f t="shared" si="132"/>
        <v>301.08</v>
      </c>
      <c r="O336" s="63" t="str">
        <f t="shared" si="134"/>
        <v xml:space="preserve"> </v>
      </c>
      <c r="P336" s="63">
        <f t="shared" si="133"/>
        <v>100</v>
      </c>
    </row>
    <row r="337" spans="1:16" ht="41.4" customHeight="1" x14ac:dyDescent="0.25">
      <c r="A337" s="65" t="s">
        <v>635</v>
      </c>
      <c r="B337" s="65" t="s">
        <v>431</v>
      </c>
      <c r="C337" s="41" t="s">
        <v>32</v>
      </c>
      <c r="D337" s="57">
        <v>6</v>
      </c>
      <c r="E337" s="58"/>
      <c r="F337" s="59"/>
      <c r="G337" s="58">
        <f t="shared" si="126"/>
        <v>0</v>
      </c>
      <c r="H337" s="60">
        <f t="shared" si="127"/>
        <v>6</v>
      </c>
      <c r="I337" s="77">
        <v>19.68</v>
      </c>
      <c r="J337" s="93">
        <f t="shared" si="128"/>
        <v>118.08</v>
      </c>
      <c r="K337" s="61">
        <f t="shared" si="129"/>
        <v>0</v>
      </c>
      <c r="L337" s="62">
        <f t="shared" si="130"/>
        <v>0</v>
      </c>
      <c r="M337" s="61">
        <f t="shared" si="131"/>
        <v>0</v>
      </c>
      <c r="N337" s="61">
        <f t="shared" si="132"/>
        <v>118.08</v>
      </c>
      <c r="O337" s="63" t="str">
        <f t="shared" si="134"/>
        <v xml:space="preserve"> </v>
      </c>
      <c r="P337" s="63">
        <f t="shared" si="133"/>
        <v>100</v>
      </c>
    </row>
    <row r="338" spans="1:16" ht="41.4" customHeight="1" x14ac:dyDescent="0.25">
      <c r="A338" s="65" t="s">
        <v>636</v>
      </c>
      <c r="B338" s="65" t="s">
        <v>433</v>
      </c>
      <c r="C338" s="41" t="s">
        <v>32</v>
      </c>
      <c r="D338" s="57">
        <v>6</v>
      </c>
      <c r="E338" s="58"/>
      <c r="F338" s="59"/>
      <c r="G338" s="58">
        <f t="shared" si="126"/>
        <v>0</v>
      </c>
      <c r="H338" s="60">
        <f t="shared" si="127"/>
        <v>6</v>
      </c>
      <c r="I338" s="77">
        <v>7.38</v>
      </c>
      <c r="J338" s="93">
        <f t="shared" si="128"/>
        <v>44.28</v>
      </c>
      <c r="K338" s="61">
        <f t="shared" si="129"/>
        <v>0</v>
      </c>
      <c r="L338" s="62">
        <f t="shared" si="130"/>
        <v>0</v>
      </c>
      <c r="M338" s="61">
        <f t="shared" si="131"/>
        <v>0</v>
      </c>
      <c r="N338" s="61">
        <f t="shared" si="132"/>
        <v>44.28</v>
      </c>
      <c r="O338" s="63" t="str">
        <f t="shared" si="134"/>
        <v xml:space="preserve"> </v>
      </c>
      <c r="P338" s="63">
        <f t="shared" si="133"/>
        <v>100</v>
      </c>
    </row>
    <row r="339" spans="1:16" ht="41.4" customHeight="1" x14ac:dyDescent="0.25">
      <c r="A339" s="65" t="s">
        <v>637</v>
      </c>
      <c r="B339" s="65" t="s">
        <v>435</v>
      </c>
      <c r="C339" s="41" t="s">
        <v>436</v>
      </c>
      <c r="D339" s="57">
        <v>18</v>
      </c>
      <c r="E339" s="58"/>
      <c r="F339" s="59"/>
      <c r="G339" s="58">
        <f t="shared" si="126"/>
        <v>0</v>
      </c>
      <c r="H339" s="60">
        <f t="shared" si="127"/>
        <v>18</v>
      </c>
      <c r="I339" s="77">
        <v>12.52</v>
      </c>
      <c r="J339" s="93">
        <f t="shared" si="128"/>
        <v>225.36</v>
      </c>
      <c r="K339" s="61">
        <f t="shared" si="129"/>
        <v>0</v>
      </c>
      <c r="L339" s="62">
        <f t="shared" si="130"/>
        <v>0</v>
      </c>
      <c r="M339" s="61">
        <f t="shared" si="131"/>
        <v>0</v>
      </c>
      <c r="N339" s="61">
        <f t="shared" si="132"/>
        <v>225.36</v>
      </c>
      <c r="O339" s="63" t="str">
        <f t="shared" si="134"/>
        <v xml:space="preserve"> </v>
      </c>
      <c r="P339" s="63">
        <f t="shared" si="133"/>
        <v>100</v>
      </c>
    </row>
    <row r="340" spans="1:16" ht="41.4" customHeight="1" x14ac:dyDescent="0.25">
      <c r="A340" s="65" t="s">
        <v>638</v>
      </c>
      <c r="B340" s="65" t="s">
        <v>438</v>
      </c>
      <c r="C340" s="41" t="s">
        <v>11</v>
      </c>
      <c r="D340" s="57">
        <v>386.28</v>
      </c>
      <c r="E340" s="58"/>
      <c r="F340" s="59"/>
      <c r="G340" s="58">
        <f t="shared" si="126"/>
        <v>0</v>
      </c>
      <c r="H340" s="60">
        <f t="shared" si="127"/>
        <v>386.28</v>
      </c>
      <c r="I340" s="77">
        <v>10.53</v>
      </c>
      <c r="J340" s="93">
        <f t="shared" si="128"/>
        <v>4067.53</v>
      </c>
      <c r="K340" s="61">
        <f t="shared" si="129"/>
        <v>0</v>
      </c>
      <c r="L340" s="62">
        <f t="shared" si="130"/>
        <v>0</v>
      </c>
      <c r="M340" s="61">
        <f t="shared" si="131"/>
        <v>0</v>
      </c>
      <c r="N340" s="61">
        <f t="shared" si="132"/>
        <v>4067.53</v>
      </c>
      <c r="O340" s="63" t="str">
        <f t="shared" si="134"/>
        <v xml:space="preserve"> </v>
      </c>
      <c r="P340" s="63">
        <f t="shared" si="133"/>
        <v>100</v>
      </c>
    </row>
    <row r="341" spans="1:16" ht="41.4" customHeight="1" x14ac:dyDescent="0.25">
      <c r="A341" s="65" t="s">
        <v>639</v>
      </c>
      <c r="B341" s="65" t="s">
        <v>440</v>
      </c>
      <c r="C341" s="41" t="s">
        <v>32</v>
      </c>
      <c r="D341" s="57">
        <v>120</v>
      </c>
      <c r="E341" s="58"/>
      <c r="F341" s="59"/>
      <c r="G341" s="58">
        <f t="shared" si="126"/>
        <v>0</v>
      </c>
      <c r="H341" s="60">
        <f t="shared" si="127"/>
        <v>120</v>
      </c>
      <c r="I341" s="77">
        <v>7.32</v>
      </c>
      <c r="J341" s="93">
        <f t="shared" si="128"/>
        <v>878.4</v>
      </c>
      <c r="K341" s="61">
        <f t="shared" si="129"/>
        <v>0</v>
      </c>
      <c r="L341" s="62">
        <f t="shared" si="130"/>
        <v>0</v>
      </c>
      <c r="M341" s="61">
        <f t="shared" si="131"/>
        <v>0</v>
      </c>
      <c r="N341" s="61">
        <f t="shared" si="132"/>
        <v>878.4</v>
      </c>
      <c r="O341" s="63" t="str">
        <f t="shared" si="134"/>
        <v xml:space="preserve"> </v>
      </c>
      <c r="P341" s="63">
        <f t="shared" si="133"/>
        <v>100</v>
      </c>
    </row>
    <row r="342" spans="1:16" ht="41.4" customHeight="1" x14ac:dyDescent="0.25">
      <c r="A342" s="65" t="s">
        <v>640</v>
      </c>
      <c r="B342" s="65" t="s">
        <v>442</v>
      </c>
      <c r="C342" s="41" t="s">
        <v>11</v>
      </c>
      <c r="D342" s="57">
        <v>90</v>
      </c>
      <c r="E342" s="58"/>
      <c r="F342" s="59"/>
      <c r="G342" s="58">
        <f t="shared" si="126"/>
        <v>0</v>
      </c>
      <c r="H342" s="60">
        <f t="shared" si="127"/>
        <v>90</v>
      </c>
      <c r="I342" s="77">
        <v>24.26</v>
      </c>
      <c r="J342" s="93">
        <f t="shared" si="128"/>
        <v>2183.4</v>
      </c>
      <c r="K342" s="61">
        <f t="shared" si="129"/>
        <v>0</v>
      </c>
      <c r="L342" s="62">
        <f t="shared" si="130"/>
        <v>0</v>
      </c>
      <c r="M342" s="61">
        <f t="shared" si="131"/>
        <v>0</v>
      </c>
      <c r="N342" s="61">
        <f t="shared" si="132"/>
        <v>2183.4</v>
      </c>
      <c r="O342" s="63" t="str">
        <f t="shared" si="134"/>
        <v xml:space="preserve"> </v>
      </c>
      <c r="P342" s="63">
        <f t="shared" si="133"/>
        <v>100</v>
      </c>
    </row>
    <row r="343" spans="1:16" ht="41.4" customHeight="1" x14ac:dyDescent="0.25">
      <c r="A343" s="65" t="s">
        <v>641</v>
      </c>
      <c r="B343" s="65" t="s">
        <v>444</v>
      </c>
      <c r="C343" s="41" t="s">
        <v>32</v>
      </c>
      <c r="D343" s="57">
        <v>6</v>
      </c>
      <c r="E343" s="58"/>
      <c r="F343" s="59"/>
      <c r="G343" s="58">
        <f t="shared" si="126"/>
        <v>0</v>
      </c>
      <c r="H343" s="60">
        <f t="shared" si="127"/>
        <v>6</v>
      </c>
      <c r="I343" s="77">
        <v>596.17999999999995</v>
      </c>
      <c r="J343" s="93">
        <f t="shared" si="128"/>
        <v>3577.08</v>
      </c>
      <c r="K343" s="61">
        <f t="shared" si="129"/>
        <v>0</v>
      </c>
      <c r="L343" s="62">
        <f t="shared" si="130"/>
        <v>0</v>
      </c>
      <c r="M343" s="61">
        <f t="shared" si="131"/>
        <v>0</v>
      </c>
      <c r="N343" s="61">
        <f t="shared" si="132"/>
        <v>3577.08</v>
      </c>
      <c r="O343" s="63" t="str">
        <f t="shared" si="134"/>
        <v xml:space="preserve"> </v>
      </c>
      <c r="P343" s="63">
        <f t="shared" si="133"/>
        <v>100</v>
      </c>
    </row>
    <row r="344" spans="1:16" ht="41.4" customHeight="1" x14ac:dyDescent="0.25">
      <c r="A344" s="65" t="s">
        <v>642</v>
      </c>
      <c r="B344" s="65" t="s">
        <v>446</v>
      </c>
      <c r="C344" s="41" t="s">
        <v>11</v>
      </c>
      <c r="D344" s="57">
        <v>233.58</v>
      </c>
      <c r="E344" s="58"/>
      <c r="F344" s="59"/>
      <c r="G344" s="58">
        <f t="shared" si="126"/>
        <v>0</v>
      </c>
      <c r="H344" s="60">
        <f t="shared" si="127"/>
        <v>233.58</v>
      </c>
      <c r="I344" s="77">
        <v>6.84</v>
      </c>
      <c r="J344" s="93">
        <f t="shared" si="128"/>
        <v>1597.69</v>
      </c>
      <c r="K344" s="61">
        <f t="shared" si="129"/>
        <v>0</v>
      </c>
      <c r="L344" s="62">
        <f t="shared" si="130"/>
        <v>0</v>
      </c>
      <c r="M344" s="61">
        <f t="shared" si="131"/>
        <v>0</v>
      </c>
      <c r="N344" s="61">
        <f t="shared" si="132"/>
        <v>1597.69</v>
      </c>
      <c r="O344" s="63" t="str">
        <f t="shared" si="134"/>
        <v xml:space="preserve"> </v>
      </c>
      <c r="P344" s="63">
        <f t="shared" si="133"/>
        <v>100</v>
      </c>
    </row>
    <row r="345" spans="1:16" ht="41.4" customHeight="1" x14ac:dyDescent="0.25">
      <c r="A345" s="65" t="s">
        <v>643</v>
      </c>
      <c r="B345" s="65" t="s">
        <v>448</v>
      </c>
      <c r="C345" s="41" t="s">
        <v>11</v>
      </c>
      <c r="D345" s="57">
        <v>897.84</v>
      </c>
      <c r="E345" s="58"/>
      <c r="F345" s="59"/>
      <c r="G345" s="58">
        <f t="shared" si="126"/>
        <v>0</v>
      </c>
      <c r="H345" s="60">
        <f t="shared" si="127"/>
        <v>897.84</v>
      </c>
      <c r="I345" s="77">
        <v>4.45</v>
      </c>
      <c r="J345" s="93">
        <f t="shared" si="128"/>
        <v>3995.39</v>
      </c>
      <c r="K345" s="61">
        <f t="shared" si="129"/>
        <v>0</v>
      </c>
      <c r="L345" s="62">
        <f t="shared" si="130"/>
        <v>0</v>
      </c>
      <c r="M345" s="61">
        <f t="shared" si="131"/>
        <v>0</v>
      </c>
      <c r="N345" s="61">
        <f t="shared" si="132"/>
        <v>3995.39</v>
      </c>
      <c r="O345" s="63" t="str">
        <f t="shared" si="134"/>
        <v xml:space="preserve"> </v>
      </c>
      <c r="P345" s="63">
        <f t="shared" si="133"/>
        <v>100</v>
      </c>
    </row>
    <row r="346" spans="1:16" ht="41.4" customHeight="1" x14ac:dyDescent="0.25">
      <c r="A346" s="65" t="s">
        <v>644</v>
      </c>
      <c r="B346" s="65" t="s">
        <v>450</v>
      </c>
      <c r="C346" s="41" t="s">
        <v>11</v>
      </c>
      <c r="D346" s="57">
        <v>612.96</v>
      </c>
      <c r="E346" s="58"/>
      <c r="F346" s="59"/>
      <c r="G346" s="58">
        <f t="shared" si="126"/>
        <v>0</v>
      </c>
      <c r="H346" s="60">
        <f t="shared" si="127"/>
        <v>612.96</v>
      </c>
      <c r="I346" s="77">
        <v>3.09</v>
      </c>
      <c r="J346" s="93">
        <f t="shared" si="128"/>
        <v>1894.05</v>
      </c>
      <c r="K346" s="61">
        <f t="shared" si="129"/>
        <v>0</v>
      </c>
      <c r="L346" s="62">
        <f t="shared" si="130"/>
        <v>0</v>
      </c>
      <c r="M346" s="61">
        <f t="shared" si="131"/>
        <v>0</v>
      </c>
      <c r="N346" s="61">
        <f t="shared" si="132"/>
        <v>1894.05</v>
      </c>
      <c r="O346" s="63" t="str">
        <f t="shared" si="134"/>
        <v xml:space="preserve"> </v>
      </c>
      <c r="P346" s="63">
        <f t="shared" si="133"/>
        <v>100</v>
      </c>
    </row>
    <row r="347" spans="1:16" ht="41.4" customHeight="1" x14ac:dyDescent="0.25">
      <c r="A347" s="65" t="s">
        <v>645</v>
      </c>
      <c r="B347" s="65" t="s">
        <v>452</v>
      </c>
      <c r="C347" s="41" t="s">
        <v>11</v>
      </c>
      <c r="D347" s="57">
        <v>197.76</v>
      </c>
      <c r="E347" s="58"/>
      <c r="F347" s="59"/>
      <c r="G347" s="58">
        <f t="shared" si="126"/>
        <v>0</v>
      </c>
      <c r="H347" s="60">
        <f t="shared" si="127"/>
        <v>197.76</v>
      </c>
      <c r="I347" s="77">
        <v>9.51</v>
      </c>
      <c r="J347" s="93">
        <f t="shared" si="128"/>
        <v>1880.7</v>
      </c>
      <c r="K347" s="61">
        <f t="shared" si="129"/>
        <v>0</v>
      </c>
      <c r="L347" s="62">
        <f t="shared" si="130"/>
        <v>0</v>
      </c>
      <c r="M347" s="61">
        <f t="shared" si="131"/>
        <v>0</v>
      </c>
      <c r="N347" s="61">
        <f t="shared" si="132"/>
        <v>1880.7</v>
      </c>
      <c r="O347" s="63" t="str">
        <f t="shared" si="134"/>
        <v xml:space="preserve"> </v>
      </c>
      <c r="P347" s="63">
        <f t="shared" si="133"/>
        <v>100</v>
      </c>
    </row>
    <row r="348" spans="1:16" ht="32.4" customHeight="1" x14ac:dyDescent="0.25">
      <c r="A348" s="65" t="s">
        <v>646</v>
      </c>
      <c r="B348" s="65" t="s">
        <v>454</v>
      </c>
      <c r="C348" s="41" t="s">
        <v>32</v>
      </c>
      <c r="D348" s="57">
        <v>6</v>
      </c>
      <c r="E348" s="58"/>
      <c r="F348" s="59"/>
      <c r="G348" s="58">
        <f t="shared" si="126"/>
        <v>0</v>
      </c>
      <c r="H348" s="60">
        <f t="shared" si="127"/>
        <v>6</v>
      </c>
      <c r="I348" s="77">
        <v>132.41</v>
      </c>
      <c r="J348" s="93">
        <f t="shared" si="128"/>
        <v>794.46</v>
      </c>
      <c r="K348" s="61">
        <f t="shared" si="129"/>
        <v>0</v>
      </c>
      <c r="L348" s="62">
        <f t="shared" si="130"/>
        <v>0</v>
      </c>
      <c r="M348" s="61">
        <f t="shared" si="131"/>
        <v>0</v>
      </c>
      <c r="N348" s="61">
        <f t="shared" si="132"/>
        <v>794.46</v>
      </c>
      <c r="O348" s="63" t="str">
        <f t="shared" si="134"/>
        <v xml:space="preserve"> </v>
      </c>
      <c r="P348" s="63">
        <f t="shared" si="133"/>
        <v>100</v>
      </c>
    </row>
    <row r="349" spans="1:16" ht="46.8" customHeight="1" x14ac:dyDescent="0.25">
      <c r="A349" s="65" t="s">
        <v>647</v>
      </c>
      <c r="B349" s="65" t="s">
        <v>456</v>
      </c>
      <c r="C349" s="41" t="s">
        <v>32</v>
      </c>
      <c r="D349" s="57">
        <v>18</v>
      </c>
      <c r="E349" s="58"/>
      <c r="F349" s="59"/>
      <c r="G349" s="58">
        <f t="shared" si="126"/>
        <v>0</v>
      </c>
      <c r="H349" s="60">
        <f t="shared" si="127"/>
        <v>18</v>
      </c>
      <c r="I349" s="77">
        <v>5.74</v>
      </c>
      <c r="J349" s="93">
        <f t="shared" si="128"/>
        <v>103.32</v>
      </c>
      <c r="K349" s="61">
        <f t="shared" si="129"/>
        <v>0</v>
      </c>
      <c r="L349" s="62">
        <f t="shared" si="130"/>
        <v>0</v>
      </c>
      <c r="M349" s="61">
        <f t="shared" si="131"/>
        <v>0</v>
      </c>
      <c r="N349" s="61">
        <f t="shared" si="132"/>
        <v>103.32</v>
      </c>
      <c r="O349" s="63" t="str">
        <f t="shared" si="134"/>
        <v xml:space="preserve"> </v>
      </c>
      <c r="P349" s="63">
        <f t="shared" si="133"/>
        <v>100</v>
      </c>
    </row>
    <row r="350" spans="1:16" ht="31.2" customHeight="1" x14ac:dyDescent="0.25">
      <c r="A350" s="65" t="s">
        <v>648</v>
      </c>
      <c r="B350" s="65" t="s">
        <v>458</v>
      </c>
      <c r="C350" s="41" t="s">
        <v>32</v>
      </c>
      <c r="D350" s="57">
        <v>36</v>
      </c>
      <c r="E350" s="58"/>
      <c r="F350" s="59"/>
      <c r="G350" s="58">
        <f t="shared" si="126"/>
        <v>0</v>
      </c>
      <c r="H350" s="60">
        <f t="shared" si="127"/>
        <v>36</v>
      </c>
      <c r="I350" s="77">
        <v>6.5</v>
      </c>
      <c r="J350" s="93">
        <f t="shared" si="128"/>
        <v>234</v>
      </c>
      <c r="K350" s="61">
        <f t="shared" si="129"/>
        <v>0</v>
      </c>
      <c r="L350" s="62">
        <f t="shared" si="130"/>
        <v>0</v>
      </c>
      <c r="M350" s="61">
        <f t="shared" si="131"/>
        <v>0</v>
      </c>
      <c r="N350" s="61">
        <f t="shared" si="132"/>
        <v>234</v>
      </c>
      <c r="O350" s="63" t="str">
        <f t="shared" si="134"/>
        <v xml:space="preserve"> </v>
      </c>
      <c r="P350" s="63">
        <f t="shared" si="133"/>
        <v>100</v>
      </c>
    </row>
    <row r="351" spans="1:16" ht="33.6" customHeight="1" x14ac:dyDescent="0.25">
      <c r="A351" s="65" t="s">
        <v>649</v>
      </c>
      <c r="B351" s="65" t="s">
        <v>460</v>
      </c>
      <c r="C351" s="41" t="s">
        <v>11</v>
      </c>
      <c r="D351" s="57">
        <v>96</v>
      </c>
      <c r="E351" s="58"/>
      <c r="F351" s="59"/>
      <c r="G351" s="58">
        <f t="shared" si="126"/>
        <v>0</v>
      </c>
      <c r="H351" s="60">
        <f t="shared" si="127"/>
        <v>96</v>
      </c>
      <c r="I351" s="77">
        <v>40.11</v>
      </c>
      <c r="J351" s="93">
        <f t="shared" si="128"/>
        <v>3850.56</v>
      </c>
      <c r="K351" s="61">
        <f t="shared" si="129"/>
        <v>0</v>
      </c>
      <c r="L351" s="62">
        <f t="shared" si="130"/>
        <v>0</v>
      </c>
      <c r="M351" s="61">
        <f t="shared" si="131"/>
        <v>0</v>
      </c>
      <c r="N351" s="61">
        <f t="shared" si="132"/>
        <v>3850.56</v>
      </c>
      <c r="O351" s="63" t="str">
        <f t="shared" si="134"/>
        <v xml:space="preserve"> </v>
      </c>
      <c r="P351" s="63">
        <f t="shared" si="133"/>
        <v>100</v>
      </c>
    </row>
    <row r="352" spans="1:16" ht="34.799999999999997" customHeight="1" x14ac:dyDescent="0.25">
      <c r="A352" s="65" t="s">
        <v>650</v>
      </c>
      <c r="B352" s="65" t="s">
        <v>462</v>
      </c>
      <c r="C352" s="41" t="s">
        <v>32</v>
      </c>
      <c r="D352" s="57">
        <v>12</v>
      </c>
      <c r="E352" s="58"/>
      <c r="F352" s="59"/>
      <c r="G352" s="58">
        <f t="shared" si="126"/>
        <v>0</v>
      </c>
      <c r="H352" s="60">
        <f t="shared" si="127"/>
        <v>12</v>
      </c>
      <c r="I352" s="77">
        <v>46.99</v>
      </c>
      <c r="J352" s="93">
        <f t="shared" si="128"/>
        <v>563.88</v>
      </c>
      <c r="K352" s="61">
        <f t="shared" si="129"/>
        <v>0</v>
      </c>
      <c r="L352" s="62">
        <f t="shared" si="130"/>
        <v>0</v>
      </c>
      <c r="M352" s="61">
        <f t="shared" si="131"/>
        <v>0</v>
      </c>
      <c r="N352" s="61">
        <f t="shared" si="132"/>
        <v>563.88</v>
      </c>
      <c r="O352" s="63" t="str">
        <f t="shared" si="134"/>
        <v xml:space="preserve"> </v>
      </c>
      <c r="P352" s="63">
        <f t="shared" si="133"/>
        <v>100</v>
      </c>
    </row>
    <row r="353" spans="1:21" ht="31.2" customHeight="1" x14ac:dyDescent="0.25">
      <c r="A353" s="65" t="s">
        <v>651</v>
      </c>
      <c r="B353" s="65" t="s">
        <v>464</v>
      </c>
      <c r="C353" s="41" t="s">
        <v>32</v>
      </c>
      <c r="D353" s="57">
        <v>18</v>
      </c>
      <c r="E353" s="58"/>
      <c r="F353" s="59"/>
      <c r="G353" s="58">
        <f t="shared" si="126"/>
        <v>0</v>
      </c>
      <c r="H353" s="60">
        <f t="shared" si="127"/>
        <v>18</v>
      </c>
      <c r="I353" s="77">
        <v>30.96</v>
      </c>
      <c r="J353" s="93">
        <f t="shared" si="128"/>
        <v>557.28</v>
      </c>
      <c r="K353" s="61">
        <f t="shared" si="129"/>
        <v>0</v>
      </c>
      <c r="L353" s="62">
        <f t="shared" si="130"/>
        <v>0</v>
      </c>
      <c r="M353" s="61">
        <f t="shared" si="131"/>
        <v>0</v>
      </c>
      <c r="N353" s="61">
        <f t="shared" si="132"/>
        <v>557.28</v>
      </c>
      <c r="O353" s="63" t="str">
        <f t="shared" si="134"/>
        <v xml:space="preserve"> </v>
      </c>
      <c r="P353" s="63">
        <f t="shared" si="133"/>
        <v>100</v>
      </c>
    </row>
    <row r="354" spans="1:21" ht="39.6" x14ac:dyDescent="0.25">
      <c r="A354" s="65" t="s">
        <v>652</v>
      </c>
      <c r="B354" s="65" t="s">
        <v>466</v>
      </c>
      <c r="C354" s="41" t="s">
        <v>32</v>
      </c>
      <c r="D354" s="57">
        <v>6</v>
      </c>
      <c r="E354" s="58"/>
      <c r="F354" s="59"/>
      <c r="G354" s="58">
        <f t="shared" si="126"/>
        <v>0</v>
      </c>
      <c r="H354" s="60">
        <f t="shared" si="127"/>
        <v>6</v>
      </c>
      <c r="I354" s="77">
        <v>482.32</v>
      </c>
      <c r="J354" s="93">
        <f t="shared" si="128"/>
        <v>2893.92</v>
      </c>
      <c r="K354" s="61">
        <f t="shared" si="129"/>
        <v>0</v>
      </c>
      <c r="L354" s="62">
        <f t="shared" si="130"/>
        <v>0</v>
      </c>
      <c r="M354" s="61">
        <f t="shared" si="131"/>
        <v>0</v>
      </c>
      <c r="N354" s="61">
        <f t="shared" si="132"/>
        <v>2893.92</v>
      </c>
      <c r="O354" s="63" t="str">
        <f t="shared" si="134"/>
        <v xml:space="preserve"> </v>
      </c>
      <c r="P354" s="63">
        <f t="shared" si="133"/>
        <v>100</v>
      </c>
    </row>
    <row r="355" spans="1:21" ht="51.6" customHeight="1" x14ac:dyDescent="0.25">
      <c r="A355" s="65" t="s">
        <v>653</v>
      </c>
      <c r="B355" s="65" t="s">
        <v>468</v>
      </c>
      <c r="C355" s="41" t="s">
        <v>32</v>
      </c>
      <c r="D355" s="57">
        <v>72</v>
      </c>
      <c r="E355" s="58"/>
      <c r="F355" s="59"/>
      <c r="G355" s="58">
        <f t="shared" si="126"/>
        <v>0</v>
      </c>
      <c r="H355" s="60">
        <f t="shared" si="127"/>
        <v>72</v>
      </c>
      <c r="I355" s="77">
        <v>36.729999999999997</v>
      </c>
      <c r="J355" s="93">
        <f t="shared" si="128"/>
        <v>2644.56</v>
      </c>
      <c r="K355" s="61">
        <f t="shared" si="129"/>
        <v>0</v>
      </c>
      <c r="L355" s="62">
        <f t="shared" si="130"/>
        <v>0</v>
      </c>
      <c r="M355" s="61">
        <f t="shared" si="131"/>
        <v>0</v>
      </c>
      <c r="N355" s="61">
        <f t="shared" si="132"/>
        <v>2644.56</v>
      </c>
      <c r="O355" s="63" t="str">
        <f t="shared" si="134"/>
        <v xml:space="preserve"> </v>
      </c>
      <c r="P355" s="63">
        <f t="shared" si="133"/>
        <v>100</v>
      </c>
    </row>
    <row r="356" spans="1:21" ht="29.4" customHeight="1" x14ac:dyDescent="0.25">
      <c r="A356" s="65" t="s">
        <v>654</v>
      </c>
      <c r="B356" s="65" t="s">
        <v>470</v>
      </c>
      <c r="C356" s="41" t="s">
        <v>32</v>
      </c>
      <c r="D356" s="57">
        <v>36</v>
      </c>
      <c r="E356" s="58"/>
      <c r="F356" s="59"/>
      <c r="G356" s="58">
        <f t="shared" si="126"/>
        <v>0</v>
      </c>
      <c r="H356" s="60">
        <f t="shared" si="127"/>
        <v>36</v>
      </c>
      <c r="I356" s="77">
        <v>32.42</v>
      </c>
      <c r="J356" s="93">
        <f t="shared" si="128"/>
        <v>1167.1199999999999</v>
      </c>
      <c r="K356" s="61">
        <f t="shared" si="129"/>
        <v>0</v>
      </c>
      <c r="L356" s="62">
        <f t="shared" si="130"/>
        <v>0</v>
      </c>
      <c r="M356" s="61">
        <f t="shared" si="131"/>
        <v>0</v>
      </c>
      <c r="N356" s="61">
        <f t="shared" si="132"/>
        <v>1167.1199999999999</v>
      </c>
      <c r="O356" s="63" t="str">
        <f t="shared" si="134"/>
        <v xml:space="preserve"> </v>
      </c>
      <c r="P356" s="63">
        <f t="shared" si="133"/>
        <v>100</v>
      </c>
    </row>
    <row r="357" spans="1:21" ht="35.4" customHeight="1" x14ac:dyDescent="0.25">
      <c r="A357" s="65" t="s">
        <v>655</v>
      </c>
      <c r="B357" s="65" t="s">
        <v>472</v>
      </c>
      <c r="C357" s="41" t="s">
        <v>32</v>
      </c>
      <c r="D357" s="57">
        <v>6</v>
      </c>
      <c r="E357" s="58"/>
      <c r="F357" s="59"/>
      <c r="G357" s="58">
        <f t="shared" si="126"/>
        <v>0</v>
      </c>
      <c r="H357" s="60">
        <f t="shared" si="127"/>
        <v>6</v>
      </c>
      <c r="I357" s="77">
        <v>15.01</v>
      </c>
      <c r="J357" s="93">
        <f t="shared" si="128"/>
        <v>90.06</v>
      </c>
      <c r="K357" s="61">
        <f t="shared" si="129"/>
        <v>0</v>
      </c>
      <c r="L357" s="62">
        <f t="shared" si="130"/>
        <v>0</v>
      </c>
      <c r="M357" s="61">
        <f t="shared" si="131"/>
        <v>0</v>
      </c>
      <c r="N357" s="61">
        <f t="shared" si="132"/>
        <v>90.06</v>
      </c>
      <c r="O357" s="63" t="str">
        <f t="shared" si="134"/>
        <v xml:space="preserve"> </v>
      </c>
      <c r="P357" s="63">
        <f t="shared" si="133"/>
        <v>100</v>
      </c>
    </row>
    <row r="358" spans="1:21" ht="36" customHeight="1" x14ac:dyDescent="0.25">
      <c r="A358" s="65" t="s">
        <v>656</v>
      </c>
      <c r="B358" s="65" t="s">
        <v>474</v>
      </c>
      <c r="C358" s="41" t="s">
        <v>32</v>
      </c>
      <c r="D358" s="57">
        <v>6</v>
      </c>
      <c r="E358" s="58"/>
      <c r="F358" s="59"/>
      <c r="G358" s="58">
        <f t="shared" si="126"/>
        <v>0</v>
      </c>
      <c r="H358" s="60">
        <f t="shared" si="127"/>
        <v>6</v>
      </c>
      <c r="I358" s="77">
        <v>95.37</v>
      </c>
      <c r="J358" s="93">
        <f t="shared" si="128"/>
        <v>572.22</v>
      </c>
      <c r="K358" s="61">
        <f t="shared" si="129"/>
        <v>0</v>
      </c>
      <c r="L358" s="62">
        <f t="shared" si="130"/>
        <v>0</v>
      </c>
      <c r="M358" s="61">
        <f t="shared" si="131"/>
        <v>0</v>
      </c>
      <c r="N358" s="61">
        <f t="shared" si="132"/>
        <v>572.22</v>
      </c>
      <c r="O358" s="63" t="str">
        <f t="shared" si="134"/>
        <v xml:space="preserve"> </v>
      </c>
      <c r="P358" s="63">
        <f t="shared" si="133"/>
        <v>100</v>
      </c>
    </row>
    <row r="359" spans="1:21" ht="37.799999999999997" customHeight="1" x14ac:dyDescent="0.25">
      <c r="A359" s="65" t="s">
        <v>657</v>
      </c>
      <c r="B359" s="65" t="s">
        <v>476</v>
      </c>
      <c r="C359" s="41" t="s">
        <v>32</v>
      </c>
      <c r="D359" s="57">
        <v>6</v>
      </c>
      <c r="E359" s="58"/>
      <c r="F359" s="59"/>
      <c r="G359" s="58">
        <f t="shared" si="126"/>
        <v>0</v>
      </c>
      <c r="H359" s="60">
        <f t="shared" si="127"/>
        <v>6</v>
      </c>
      <c r="I359" s="77">
        <v>12.86</v>
      </c>
      <c r="J359" s="93">
        <f t="shared" si="128"/>
        <v>77.16</v>
      </c>
      <c r="K359" s="61">
        <f t="shared" si="129"/>
        <v>0</v>
      </c>
      <c r="L359" s="62">
        <f t="shared" si="130"/>
        <v>0</v>
      </c>
      <c r="M359" s="61">
        <f t="shared" si="131"/>
        <v>0</v>
      </c>
      <c r="N359" s="61">
        <f t="shared" si="132"/>
        <v>77.16</v>
      </c>
      <c r="O359" s="63" t="str">
        <f t="shared" si="134"/>
        <v xml:space="preserve"> </v>
      </c>
      <c r="P359" s="63">
        <f t="shared" si="133"/>
        <v>100</v>
      </c>
    </row>
    <row r="360" spans="1:21" ht="33" customHeight="1" x14ac:dyDescent="0.25">
      <c r="A360" s="65" t="s">
        <v>658</v>
      </c>
      <c r="B360" s="65" t="s">
        <v>478</v>
      </c>
      <c r="C360" s="41" t="s">
        <v>32</v>
      </c>
      <c r="D360" s="57">
        <v>6</v>
      </c>
      <c r="E360" s="58"/>
      <c r="F360" s="59"/>
      <c r="G360" s="58">
        <f t="shared" si="126"/>
        <v>0</v>
      </c>
      <c r="H360" s="60">
        <f t="shared" si="127"/>
        <v>6</v>
      </c>
      <c r="I360" s="77">
        <v>16.690000000000001</v>
      </c>
      <c r="J360" s="93">
        <f t="shared" si="128"/>
        <v>100.14</v>
      </c>
      <c r="K360" s="61">
        <f t="shared" si="129"/>
        <v>0</v>
      </c>
      <c r="L360" s="62">
        <f t="shared" si="130"/>
        <v>0</v>
      </c>
      <c r="M360" s="61">
        <f t="shared" si="131"/>
        <v>0</v>
      </c>
      <c r="N360" s="61">
        <f t="shared" si="132"/>
        <v>100.14</v>
      </c>
      <c r="O360" s="63" t="str">
        <f t="shared" si="134"/>
        <v xml:space="preserve"> </v>
      </c>
      <c r="P360" s="63">
        <f t="shared" si="133"/>
        <v>100</v>
      </c>
    </row>
    <row r="361" spans="1:21" ht="31.2" customHeight="1" x14ac:dyDescent="0.25">
      <c r="A361" s="65" t="s">
        <v>659</v>
      </c>
      <c r="B361" s="65" t="s">
        <v>480</v>
      </c>
      <c r="C361" s="41" t="s">
        <v>32</v>
      </c>
      <c r="D361" s="57">
        <v>6</v>
      </c>
      <c r="E361" s="58"/>
      <c r="F361" s="59"/>
      <c r="G361" s="58">
        <f t="shared" si="126"/>
        <v>0</v>
      </c>
      <c r="H361" s="60">
        <f t="shared" si="127"/>
        <v>6</v>
      </c>
      <c r="I361" s="77">
        <v>315.57</v>
      </c>
      <c r="J361" s="93">
        <f t="shared" si="128"/>
        <v>1893.42</v>
      </c>
      <c r="K361" s="61">
        <f t="shared" si="129"/>
        <v>0</v>
      </c>
      <c r="L361" s="62">
        <f t="shared" si="130"/>
        <v>0</v>
      </c>
      <c r="M361" s="61">
        <f t="shared" si="131"/>
        <v>0</v>
      </c>
      <c r="N361" s="61">
        <f t="shared" si="132"/>
        <v>1893.42</v>
      </c>
      <c r="O361" s="63" t="str">
        <f t="shared" si="134"/>
        <v xml:space="preserve"> </v>
      </c>
      <c r="P361" s="63">
        <f t="shared" si="133"/>
        <v>100</v>
      </c>
    </row>
    <row r="362" spans="1:21" ht="20.399999999999999" customHeight="1" x14ac:dyDescent="0.25">
      <c r="A362" s="65" t="s">
        <v>660</v>
      </c>
      <c r="B362" s="65" t="s">
        <v>482</v>
      </c>
      <c r="C362" s="41" t="s">
        <v>32</v>
      </c>
      <c r="D362" s="57">
        <v>36</v>
      </c>
      <c r="E362" s="58"/>
      <c r="F362" s="59"/>
      <c r="G362" s="58">
        <f t="shared" si="126"/>
        <v>0</v>
      </c>
      <c r="H362" s="60">
        <f t="shared" si="127"/>
        <v>36</v>
      </c>
      <c r="I362" s="77">
        <v>12.88</v>
      </c>
      <c r="J362" s="93">
        <f t="shared" si="128"/>
        <v>463.68</v>
      </c>
      <c r="K362" s="61">
        <f t="shared" si="129"/>
        <v>0</v>
      </c>
      <c r="L362" s="62">
        <f t="shared" si="130"/>
        <v>0</v>
      </c>
      <c r="M362" s="61">
        <f t="shared" si="131"/>
        <v>0</v>
      </c>
      <c r="N362" s="61">
        <f t="shared" si="132"/>
        <v>463.68</v>
      </c>
      <c r="O362" s="63" t="str">
        <f t="shared" si="134"/>
        <v xml:space="preserve"> </v>
      </c>
      <c r="P362" s="63">
        <f t="shared" si="133"/>
        <v>100</v>
      </c>
    </row>
    <row r="363" spans="1:21" ht="21" customHeight="1" x14ac:dyDescent="0.25">
      <c r="A363" s="43" t="s">
        <v>661</v>
      </c>
      <c r="B363" s="43" t="s">
        <v>662</v>
      </c>
      <c r="C363" s="44"/>
      <c r="D363" s="79"/>
      <c r="E363" s="80"/>
      <c r="F363" s="81"/>
      <c r="G363" s="80"/>
      <c r="H363" s="82"/>
      <c r="I363" s="86"/>
      <c r="J363" s="88">
        <f>SUM(J364:J380)</f>
        <v>42779.459999999992</v>
      </c>
      <c r="K363" s="88">
        <f t="shared" ref="K363:N363" si="135">SUM(K364:K380)</f>
        <v>0</v>
      </c>
      <c r="L363" s="88">
        <f t="shared" si="135"/>
        <v>0</v>
      </c>
      <c r="M363" s="88">
        <f t="shared" si="135"/>
        <v>0</v>
      </c>
      <c r="N363" s="88">
        <f t="shared" si="135"/>
        <v>42779.459999999992</v>
      </c>
      <c r="O363" s="85" t="str">
        <f t="shared" si="134"/>
        <v xml:space="preserve"> </v>
      </c>
      <c r="P363" s="56">
        <f t="shared" si="133"/>
        <v>100</v>
      </c>
      <c r="Q363" s="87"/>
      <c r="R363" s="87"/>
      <c r="S363" s="87"/>
      <c r="T363" s="87"/>
      <c r="U363" s="87"/>
    </row>
    <row r="364" spans="1:21" ht="27.6" customHeight="1" x14ac:dyDescent="0.25">
      <c r="A364" s="65" t="s">
        <v>663</v>
      </c>
      <c r="B364" s="65" t="s">
        <v>51</v>
      </c>
      <c r="C364" s="41" t="s">
        <v>32</v>
      </c>
      <c r="D364" s="57">
        <v>24</v>
      </c>
      <c r="E364" s="58"/>
      <c r="F364" s="59"/>
      <c r="G364" s="58">
        <f t="shared" si="126"/>
        <v>0</v>
      </c>
      <c r="H364" s="60">
        <f t="shared" si="127"/>
        <v>24</v>
      </c>
      <c r="I364" s="77">
        <v>529.94000000000005</v>
      </c>
      <c r="J364" s="93">
        <f t="shared" si="128"/>
        <v>12718.56</v>
      </c>
      <c r="K364" s="61">
        <f t="shared" si="129"/>
        <v>0</v>
      </c>
      <c r="L364" s="62">
        <f t="shared" si="130"/>
        <v>0</v>
      </c>
      <c r="M364" s="61">
        <f t="shared" si="131"/>
        <v>0</v>
      </c>
      <c r="N364" s="61">
        <f t="shared" si="132"/>
        <v>12718.56</v>
      </c>
      <c r="O364" s="63" t="str">
        <f t="shared" si="134"/>
        <v xml:space="preserve"> </v>
      </c>
      <c r="P364" s="63">
        <f t="shared" si="133"/>
        <v>100</v>
      </c>
    </row>
    <row r="365" spans="1:21" ht="24.6" customHeight="1" x14ac:dyDescent="0.25">
      <c r="A365" s="65" t="s">
        <v>664</v>
      </c>
      <c r="B365" s="65" t="s">
        <v>487</v>
      </c>
      <c r="C365" s="41" t="s">
        <v>32</v>
      </c>
      <c r="D365" s="57">
        <v>6</v>
      </c>
      <c r="E365" s="58"/>
      <c r="F365" s="59"/>
      <c r="G365" s="58">
        <f t="shared" si="126"/>
        <v>0</v>
      </c>
      <c r="H365" s="60">
        <f t="shared" si="127"/>
        <v>6</v>
      </c>
      <c r="I365" s="77">
        <v>514.19000000000005</v>
      </c>
      <c r="J365" s="93">
        <f t="shared" si="128"/>
        <v>3085.14</v>
      </c>
      <c r="K365" s="61">
        <f t="shared" si="129"/>
        <v>0</v>
      </c>
      <c r="L365" s="62">
        <f t="shared" si="130"/>
        <v>0</v>
      </c>
      <c r="M365" s="61">
        <f t="shared" si="131"/>
        <v>0</v>
      </c>
      <c r="N365" s="61">
        <f t="shared" si="132"/>
        <v>3085.14</v>
      </c>
      <c r="O365" s="63" t="str">
        <f t="shared" si="134"/>
        <v xml:space="preserve"> </v>
      </c>
      <c r="P365" s="63">
        <f t="shared" si="133"/>
        <v>100</v>
      </c>
    </row>
    <row r="366" spans="1:21" ht="25.8" customHeight="1" x14ac:dyDescent="0.25">
      <c r="A366" s="65" t="s">
        <v>665</v>
      </c>
      <c r="B366" s="65" t="s">
        <v>489</v>
      </c>
      <c r="C366" s="41" t="s">
        <v>32</v>
      </c>
      <c r="D366" s="57">
        <v>6</v>
      </c>
      <c r="E366" s="58"/>
      <c r="F366" s="59"/>
      <c r="G366" s="58">
        <f t="shared" si="126"/>
        <v>0</v>
      </c>
      <c r="H366" s="60">
        <f t="shared" si="127"/>
        <v>6</v>
      </c>
      <c r="I366" s="77">
        <v>863.34</v>
      </c>
      <c r="J366" s="93">
        <f t="shared" si="128"/>
        <v>5180.04</v>
      </c>
      <c r="K366" s="61">
        <f t="shared" si="129"/>
        <v>0</v>
      </c>
      <c r="L366" s="62">
        <f t="shared" si="130"/>
        <v>0</v>
      </c>
      <c r="M366" s="61">
        <f t="shared" si="131"/>
        <v>0</v>
      </c>
      <c r="N366" s="61">
        <f t="shared" si="132"/>
        <v>5180.04</v>
      </c>
      <c r="O366" s="63" t="str">
        <f t="shared" si="134"/>
        <v xml:space="preserve"> </v>
      </c>
      <c r="P366" s="63">
        <f t="shared" si="133"/>
        <v>100</v>
      </c>
    </row>
    <row r="367" spans="1:21" ht="52.8" x14ac:dyDescent="0.25">
      <c r="A367" s="65" t="s">
        <v>666</v>
      </c>
      <c r="B367" s="65" t="s">
        <v>491</v>
      </c>
      <c r="C367" s="41" t="s">
        <v>32</v>
      </c>
      <c r="D367" s="57">
        <v>6</v>
      </c>
      <c r="E367" s="58"/>
      <c r="F367" s="59"/>
      <c r="G367" s="58">
        <f t="shared" si="126"/>
        <v>0</v>
      </c>
      <c r="H367" s="60">
        <f t="shared" si="127"/>
        <v>6</v>
      </c>
      <c r="I367" s="77">
        <v>2174.66</v>
      </c>
      <c r="J367" s="93">
        <f t="shared" si="128"/>
        <v>13047.96</v>
      </c>
      <c r="K367" s="61">
        <f t="shared" si="129"/>
        <v>0</v>
      </c>
      <c r="L367" s="62">
        <f t="shared" si="130"/>
        <v>0</v>
      </c>
      <c r="M367" s="61">
        <f t="shared" si="131"/>
        <v>0</v>
      </c>
      <c r="N367" s="61">
        <f t="shared" si="132"/>
        <v>13047.96</v>
      </c>
      <c r="O367" s="63" t="str">
        <f t="shared" si="134"/>
        <v xml:space="preserve"> </v>
      </c>
      <c r="P367" s="63">
        <f t="shared" si="133"/>
        <v>100</v>
      </c>
    </row>
    <row r="368" spans="1:21" ht="48" customHeight="1" x14ac:dyDescent="0.25">
      <c r="A368" s="65" t="s">
        <v>667</v>
      </c>
      <c r="B368" s="65" t="s">
        <v>493</v>
      </c>
      <c r="C368" s="41" t="s">
        <v>32</v>
      </c>
      <c r="D368" s="57">
        <v>6</v>
      </c>
      <c r="E368" s="58"/>
      <c r="F368" s="59"/>
      <c r="G368" s="58">
        <f t="shared" si="126"/>
        <v>0</v>
      </c>
      <c r="H368" s="60">
        <f t="shared" si="127"/>
        <v>6</v>
      </c>
      <c r="I368" s="77">
        <v>20.18</v>
      </c>
      <c r="J368" s="93">
        <f t="shared" si="128"/>
        <v>121.08</v>
      </c>
      <c r="K368" s="61">
        <f t="shared" si="129"/>
        <v>0</v>
      </c>
      <c r="L368" s="62">
        <f t="shared" si="130"/>
        <v>0</v>
      </c>
      <c r="M368" s="61">
        <f t="shared" si="131"/>
        <v>0</v>
      </c>
      <c r="N368" s="61">
        <f t="shared" si="132"/>
        <v>121.08</v>
      </c>
      <c r="O368" s="63" t="str">
        <f t="shared" si="134"/>
        <v xml:space="preserve"> </v>
      </c>
      <c r="P368" s="63">
        <f t="shared" si="133"/>
        <v>100</v>
      </c>
    </row>
    <row r="369" spans="1:16" ht="59.4" customHeight="1" x14ac:dyDescent="0.25">
      <c r="A369" s="65" t="s">
        <v>668</v>
      </c>
      <c r="B369" s="65" t="s">
        <v>495</v>
      </c>
      <c r="C369" s="41" t="s">
        <v>32</v>
      </c>
      <c r="D369" s="57">
        <v>6</v>
      </c>
      <c r="E369" s="58"/>
      <c r="F369" s="59"/>
      <c r="G369" s="58">
        <f t="shared" si="126"/>
        <v>0</v>
      </c>
      <c r="H369" s="60">
        <f t="shared" si="127"/>
        <v>6</v>
      </c>
      <c r="I369" s="77">
        <v>11.6</v>
      </c>
      <c r="J369" s="93">
        <f t="shared" si="128"/>
        <v>69.599999999999994</v>
      </c>
      <c r="K369" s="61">
        <f t="shared" si="129"/>
        <v>0</v>
      </c>
      <c r="L369" s="62">
        <f t="shared" si="130"/>
        <v>0</v>
      </c>
      <c r="M369" s="61">
        <f t="shared" si="131"/>
        <v>0</v>
      </c>
      <c r="N369" s="61">
        <f t="shared" si="132"/>
        <v>69.599999999999994</v>
      </c>
      <c r="O369" s="63" t="str">
        <f t="shared" si="134"/>
        <v xml:space="preserve"> </v>
      </c>
      <c r="P369" s="63">
        <f t="shared" si="133"/>
        <v>100</v>
      </c>
    </row>
    <row r="370" spans="1:16" ht="39.6" x14ac:dyDescent="0.25">
      <c r="A370" s="65" t="s">
        <v>669</v>
      </c>
      <c r="B370" s="65" t="s">
        <v>497</v>
      </c>
      <c r="C370" s="41" t="s">
        <v>32</v>
      </c>
      <c r="D370" s="57">
        <v>12</v>
      </c>
      <c r="E370" s="58"/>
      <c r="F370" s="59"/>
      <c r="G370" s="58">
        <f t="shared" si="126"/>
        <v>0</v>
      </c>
      <c r="H370" s="60">
        <f t="shared" si="127"/>
        <v>12</v>
      </c>
      <c r="I370" s="77">
        <v>39.53</v>
      </c>
      <c r="J370" s="93">
        <f t="shared" si="128"/>
        <v>474.36</v>
      </c>
      <c r="K370" s="61">
        <f t="shared" si="129"/>
        <v>0</v>
      </c>
      <c r="L370" s="62">
        <f t="shared" si="130"/>
        <v>0</v>
      </c>
      <c r="M370" s="61">
        <f t="shared" si="131"/>
        <v>0</v>
      </c>
      <c r="N370" s="61">
        <f t="shared" si="132"/>
        <v>474.36</v>
      </c>
      <c r="O370" s="63" t="str">
        <f t="shared" si="134"/>
        <v xml:space="preserve"> </v>
      </c>
      <c r="P370" s="63">
        <f t="shared" si="133"/>
        <v>100</v>
      </c>
    </row>
    <row r="371" spans="1:16" ht="26.4" x14ac:dyDescent="0.25">
      <c r="A371" s="65" t="s">
        <v>670</v>
      </c>
      <c r="B371" s="65" t="s">
        <v>499</v>
      </c>
      <c r="C371" s="41" t="s">
        <v>32</v>
      </c>
      <c r="D371" s="57">
        <v>60</v>
      </c>
      <c r="E371" s="58"/>
      <c r="F371" s="59"/>
      <c r="G371" s="58">
        <f t="shared" si="126"/>
        <v>0</v>
      </c>
      <c r="H371" s="60">
        <f t="shared" si="127"/>
        <v>60</v>
      </c>
      <c r="I371" s="77">
        <v>12.76</v>
      </c>
      <c r="J371" s="93">
        <f t="shared" si="128"/>
        <v>765.6</v>
      </c>
      <c r="K371" s="61">
        <f t="shared" si="129"/>
        <v>0</v>
      </c>
      <c r="L371" s="62">
        <f t="shared" si="130"/>
        <v>0</v>
      </c>
      <c r="M371" s="61">
        <f t="shared" si="131"/>
        <v>0</v>
      </c>
      <c r="N371" s="61">
        <f t="shared" si="132"/>
        <v>765.6</v>
      </c>
      <c r="O371" s="63" t="str">
        <f t="shared" si="134"/>
        <v xml:space="preserve"> </v>
      </c>
      <c r="P371" s="63">
        <f t="shared" si="133"/>
        <v>100</v>
      </c>
    </row>
    <row r="372" spans="1:16" ht="26.4" x14ac:dyDescent="0.25">
      <c r="A372" s="65" t="s">
        <v>671</v>
      </c>
      <c r="B372" s="65" t="s">
        <v>501</v>
      </c>
      <c r="C372" s="41" t="s">
        <v>32</v>
      </c>
      <c r="D372" s="57">
        <v>6</v>
      </c>
      <c r="E372" s="58"/>
      <c r="F372" s="59"/>
      <c r="G372" s="58">
        <f t="shared" si="126"/>
        <v>0</v>
      </c>
      <c r="H372" s="60">
        <f t="shared" si="127"/>
        <v>6</v>
      </c>
      <c r="I372" s="77">
        <v>29.81</v>
      </c>
      <c r="J372" s="93">
        <f t="shared" si="128"/>
        <v>178.86</v>
      </c>
      <c r="K372" s="61">
        <f t="shared" si="129"/>
        <v>0</v>
      </c>
      <c r="L372" s="62">
        <f t="shared" si="130"/>
        <v>0</v>
      </c>
      <c r="M372" s="61">
        <f t="shared" si="131"/>
        <v>0</v>
      </c>
      <c r="N372" s="61">
        <f t="shared" si="132"/>
        <v>178.86</v>
      </c>
      <c r="O372" s="63" t="str">
        <f t="shared" si="134"/>
        <v xml:space="preserve"> </v>
      </c>
      <c r="P372" s="63">
        <f t="shared" si="133"/>
        <v>100</v>
      </c>
    </row>
    <row r="373" spans="1:16" ht="26.4" x14ac:dyDescent="0.25">
      <c r="A373" s="65" t="s">
        <v>672</v>
      </c>
      <c r="B373" s="65" t="s">
        <v>503</v>
      </c>
      <c r="C373" s="41" t="s">
        <v>32</v>
      </c>
      <c r="D373" s="57">
        <v>24</v>
      </c>
      <c r="E373" s="58"/>
      <c r="F373" s="59"/>
      <c r="G373" s="58">
        <f t="shared" si="126"/>
        <v>0</v>
      </c>
      <c r="H373" s="60">
        <f t="shared" si="127"/>
        <v>24</v>
      </c>
      <c r="I373" s="77">
        <v>13.44</v>
      </c>
      <c r="J373" s="93">
        <f t="shared" si="128"/>
        <v>322.56</v>
      </c>
      <c r="K373" s="61">
        <f t="shared" si="129"/>
        <v>0</v>
      </c>
      <c r="L373" s="62">
        <f t="shared" si="130"/>
        <v>0</v>
      </c>
      <c r="M373" s="61">
        <f t="shared" si="131"/>
        <v>0</v>
      </c>
      <c r="N373" s="61">
        <f t="shared" si="132"/>
        <v>322.56</v>
      </c>
      <c r="O373" s="63" t="str">
        <f t="shared" si="134"/>
        <v xml:space="preserve"> </v>
      </c>
      <c r="P373" s="63">
        <f t="shared" si="133"/>
        <v>100</v>
      </c>
    </row>
    <row r="374" spans="1:16" ht="26.4" x14ac:dyDescent="0.25">
      <c r="A374" s="65" t="s">
        <v>673</v>
      </c>
      <c r="B374" s="65" t="s">
        <v>505</v>
      </c>
      <c r="C374" s="41" t="s">
        <v>32</v>
      </c>
      <c r="D374" s="57">
        <v>12</v>
      </c>
      <c r="E374" s="58"/>
      <c r="F374" s="59"/>
      <c r="G374" s="58">
        <f t="shared" si="126"/>
        <v>0</v>
      </c>
      <c r="H374" s="60">
        <f t="shared" si="127"/>
        <v>12</v>
      </c>
      <c r="I374" s="77">
        <v>25.9</v>
      </c>
      <c r="J374" s="93">
        <f t="shared" si="128"/>
        <v>310.8</v>
      </c>
      <c r="K374" s="61">
        <f t="shared" si="129"/>
        <v>0</v>
      </c>
      <c r="L374" s="62">
        <f t="shared" si="130"/>
        <v>0</v>
      </c>
      <c r="M374" s="61">
        <f t="shared" si="131"/>
        <v>0</v>
      </c>
      <c r="N374" s="61">
        <f t="shared" si="132"/>
        <v>310.8</v>
      </c>
      <c r="O374" s="63" t="str">
        <f t="shared" si="134"/>
        <v xml:space="preserve"> </v>
      </c>
      <c r="P374" s="63">
        <f t="shared" si="133"/>
        <v>100</v>
      </c>
    </row>
    <row r="375" spans="1:16" ht="39.6" x14ac:dyDescent="0.25">
      <c r="A375" s="65" t="s">
        <v>674</v>
      </c>
      <c r="B375" s="65" t="s">
        <v>507</v>
      </c>
      <c r="C375" s="41" t="s">
        <v>32</v>
      </c>
      <c r="D375" s="57">
        <v>96</v>
      </c>
      <c r="E375" s="58"/>
      <c r="F375" s="59"/>
      <c r="G375" s="58">
        <f t="shared" si="126"/>
        <v>0</v>
      </c>
      <c r="H375" s="60">
        <f t="shared" si="127"/>
        <v>96</v>
      </c>
      <c r="I375" s="77">
        <v>9.68</v>
      </c>
      <c r="J375" s="93">
        <f t="shared" si="128"/>
        <v>929.28</v>
      </c>
      <c r="K375" s="61">
        <f t="shared" si="129"/>
        <v>0</v>
      </c>
      <c r="L375" s="62">
        <f t="shared" si="130"/>
        <v>0</v>
      </c>
      <c r="M375" s="61">
        <f t="shared" si="131"/>
        <v>0</v>
      </c>
      <c r="N375" s="61">
        <f t="shared" si="132"/>
        <v>929.28</v>
      </c>
      <c r="O375" s="63" t="str">
        <f t="shared" si="134"/>
        <v xml:space="preserve"> </v>
      </c>
      <c r="P375" s="63">
        <f t="shared" si="133"/>
        <v>100</v>
      </c>
    </row>
    <row r="376" spans="1:16" ht="39.6" x14ac:dyDescent="0.25">
      <c r="A376" s="65" t="s">
        <v>675</v>
      </c>
      <c r="B376" s="65" t="s">
        <v>509</v>
      </c>
      <c r="C376" s="41" t="s">
        <v>32</v>
      </c>
      <c r="D376" s="57">
        <v>12</v>
      </c>
      <c r="E376" s="58"/>
      <c r="F376" s="59"/>
      <c r="G376" s="58">
        <f t="shared" si="126"/>
        <v>0</v>
      </c>
      <c r="H376" s="60">
        <f t="shared" si="127"/>
        <v>12</v>
      </c>
      <c r="I376" s="77">
        <v>21.31</v>
      </c>
      <c r="J376" s="93">
        <f t="shared" si="128"/>
        <v>255.72</v>
      </c>
      <c r="K376" s="61">
        <f t="shared" si="129"/>
        <v>0</v>
      </c>
      <c r="L376" s="62">
        <f t="shared" si="130"/>
        <v>0</v>
      </c>
      <c r="M376" s="61">
        <f t="shared" si="131"/>
        <v>0</v>
      </c>
      <c r="N376" s="61">
        <f t="shared" si="132"/>
        <v>255.72</v>
      </c>
      <c r="O376" s="63" t="str">
        <f t="shared" si="134"/>
        <v xml:space="preserve"> </v>
      </c>
      <c r="P376" s="63">
        <f t="shared" si="133"/>
        <v>100</v>
      </c>
    </row>
    <row r="377" spans="1:16" ht="26.4" x14ac:dyDescent="0.25">
      <c r="A377" s="65" t="s">
        <v>676</v>
      </c>
      <c r="B377" s="65" t="s">
        <v>511</v>
      </c>
      <c r="C377" s="41" t="s">
        <v>32</v>
      </c>
      <c r="D377" s="57">
        <v>6</v>
      </c>
      <c r="E377" s="58"/>
      <c r="F377" s="59"/>
      <c r="G377" s="58">
        <f t="shared" si="126"/>
        <v>0</v>
      </c>
      <c r="H377" s="60">
        <f t="shared" si="127"/>
        <v>6</v>
      </c>
      <c r="I377" s="77">
        <v>14.79</v>
      </c>
      <c r="J377" s="93">
        <f t="shared" si="128"/>
        <v>88.74</v>
      </c>
      <c r="K377" s="61">
        <f t="shared" si="129"/>
        <v>0</v>
      </c>
      <c r="L377" s="62">
        <f t="shared" si="130"/>
        <v>0</v>
      </c>
      <c r="M377" s="61">
        <f t="shared" si="131"/>
        <v>0</v>
      </c>
      <c r="N377" s="61">
        <f t="shared" si="132"/>
        <v>88.74</v>
      </c>
      <c r="O377" s="63" t="str">
        <f t="shared" si="134"/>
        <v xml:space="preserve"> </v>
      </c>
      <c r="P377" s="63">
        <f t="shared" si="133"/>
        <v>100</v>
      </c>
    </row>
    <row r="378" spans="1:16" ht="39.6" x14ac:dyDescent="0.25">
      <c r="A378" s="65" t="s">
        <v>677</v>
      </c>
      <c r="B378" s="65" t="s">
        <v>513</v>
      </c>
      <c r="C378" s="41" t="s">
        <v>11</v>
      </c>
      <c r="D378" s="57">
        <v>66.42</v>
      </c>
      <c r="E378" s="58"/>
      <c r="F378" s="59"/>
      <c r="G378" s="58">
        <f t="shared" si="126"/>
        <v>0</v>
      </c>
      <c r="H378" s="60">
        <f t="shared" si="127"/>
        <v>66.42</v>
      </c>
      <c r="I378" s="77">
        <v>39.049999999999997</v>
      </c>
      <c r="J378" s="93">
        <f t="shared" si="128"/>
        <v>2593.6999999999998</v>
      </c>
      <c r="K378" s="61">
        <f t="shared" si="129"/>
        <v>0</v>
      </c>
      <c r="L378" s="62">
        <f t="shared" si="130"/>
        <v>0</v>
      </c>
      <c r="M378" s="61">
        <f t="shared" si="131"/>
        <v>0</v>
      </c>
      <c r="N378" s="61">
        <f t="shared" si="132"/>
        <v>2593.6999999999998</v>
      </c>
      <c r="O378" s="63" t="str">
        <f t="shared" si="134"/>
        <v xml:space="preserve"> </v>
      </c>
      <c r="P378" s="63">
        <f t="shared" si="133"/>
        <v>100</v>
      </c>
    </row>
    <row r="379" spans="1:16" ht="39.6" x14ac:dyDescent="0.25">
      <c r="A379" s="65" t="s">
        <v>678</v>
      </c>
      <c r="B379" s="65" t="s">
        <v>515</v>
      </c>
      <c r="C379" s="41" t="s">
        <v>11</v>
      </c>
      <c r="D379" s="57">
        <v>183.78</v>
      </c>
      <c r="E379" s="58"/>
      <c r="F379" s="59"/>
      <c r="G379" s="58">
        <f t="shared" si="126"/>
        <v>0</v>
      </c>
      <c r="H379" s="60">
        <f t="shared" si="127"/>
        <v>183.78</v>
      </c>
      <c r="I379" s="77">
        <v>12.9</v>
      </c>
      <c r="J379" s="93">
        <f t="shared" si="128"/>
        <v>2370.7600000000002</v>
      </c>
      <c r="K379" s="61">
        <f t="shared" si="129"/>
        <v>0</v>
      </c>
      <c r="L379" s="62">
        <f t="shared" si="130"/>
        <v>0</v>
      </c>
      <c r="M379" s="61">
        <f t="shared" si="131"/>
        <v>0</v>
      </c>
      <c r="N379" s="61">
        <f t="shared" si="132"/>
        <v>2370.7600000000002</v>
      </c>
      <c r="O379" s="63" t="str">
        <f t="shared" si="134"/>
        <v xml:space="preserve"> </v>
      </c>
      <c r="P379" s="63">
        <f t="shared" si="133"/>
        <v>100</v>
      </c>
    </row>
    <row r="380" spans="1:16" ht="52.8" x14ac:dyDescent="0.25">
      <c r="A380" s="65" t="s">
        <v>679</v>
      </c>
      <c r="B380" s="65" t="s">
        <v>517</v>
      </c>
      <c r="C380" s="41" t="s">
        <v>32</v>
      </c>
      <c r="D380" s="57">
        <v>6</v>
      </c>
      <c r="E380" s="58"/>
      <c r="F380" s="59"/>
      <c r="G380" s="58">
        <f t="shared" si="126"/>
        <v>0</v>
      </c>
      <c r="H380" s="60">
        <f t="shared" si="127"/>
        <v>6</v>
      </c>
      <c r="I380" s="77">
        <v>44.45</v>
      </c>
      <c r="J380" s="93">
        <f t="shared" si="128"/>
        <v>266.7</v>
      </c>
      <c r="K380" s="61">
        <f t="shared" si="129"/>
        <v>0</v>
      </c>
      <c r="L380" s="62">
        <f t="shared" si="130"/>
        <v>0</v>
      </c>
      <c r="M380" s="61">
        <f t="shared" si="131"/>
        <v>0</v>
      </c>
      <c r="N380" s="61">
        <f t="shared" si="132"/>
        <v>266.7</v>
      </c>
      <c r="O380" s="63" t="str">
        <f t="shared" si="134"/>
        <v xml:space="preserve"> </v>
      </c>
      <c r="P380" s="63">
        <f t="shared" si="133"/>
        <v>100</v>
      </c>
    </row>
    <row r="381" spans="1:16" ht="13.2" x14ac:dyDescent="0.25">
      <c r="A381" s="43" t="s">
        <v>680</v>
      </c>
      <c r="B381" s="43" t="s">
        <v>681</v>
      </c>
      <c r="C381" s="44"/>
      <c r="D381" s="79"/>
      <c r="E381" s="80"/>
      <c r="F381" s="81"/>
      <c r="G381" s="80"/>
      <c r="H381" s="82"/>
      <c r="I381" s="86"/>
      <c r="J381" s="88">
        <f>SUM(J382:J402)</f>
        <v>15988.299999999997</v>
      </c>
      <c r="K381" s="88">
        <f t="shared" ref="K381:N381" si="136">SUM(K382:K402)</f>
        <v>0</v>
      </c>
      <c r="L381" s="88">
        <f t="shared" si="136"/>
        <v>0</v>
      </c>
      <c r="M381" s="88">
        <f t="shared" si="136"/>
        <v>0</v>
      </c>
      <c r="N381" s="88">
        <f t="shared" si="136"/>
        <v>15988.299999999997</v>
      </c>
      <c r="O381" s="85" t="str">
        <f t="shared" si="134"/>
        <v xml:space="preserve"> </v>
      </c>
      <c r="P381" s="56">
        <f t="shared" si="133"/>
        <v>100</v>
      </c>
    </row>
    <row r="382" spans="1:16" ht="39.6" x14ac:dyDescent="0.25">
      <c r="A382" s="65" t="s">
        <v>682</v>
      </c>
      <c r="B382" s="65" t="s">
        <v>521</v>
      </c>
      <c r="C382" s="41" t="s">
        <v>32</v>
      </c>
      <c r="D382" s="57">
        <v>6</v>
      </c>
      <c r="E382" s="58"/>
      <c r="F382" s="59"/>
      <c r="G382" s="58">
        <f t="shared" si="126"/>
        <v>0</v>
      </c>
      <c r="H382" s="60">
        <f t="shared" si="127"/>
        <v>6</v>
      </c>
      <c r="I382" s="77">
        <v>112.16</v>
      </c>
      <c r="J382" s="93">
        <f t="shared" si="128"/>
        <v>672.96</v>
      </c>
      <c r="K382" s="61">
        <f t="shared" si="129"/>
        <v>0</v>
      </c>
      <c r="L382" s="62">
        <f t="shared" si="130"/>
        <v>0</v>
      </c>
      <c r="M382" s="61">
        <f t="shared" si="131"/>
        <v>0</v>
      </c>
      <c r="N382" s="61">
        <f t="shared" si="132"/>
        <v>672.96</v>
      </c>
      <c r="O382" s="63" t="str">
        <f t="shared" si="134"/>
        <v xml:space="preserve"> </v>
      </c>
      <c r="P382" s="63">
        <f t="shared" si="133"/>
        <v>100</v>
      </c>
    </row>
    <row r="383" spans="1:16" ht="39.6" x14ac:dyDescent="0.25">
      <c r="A383" s="65" t="s">
        <v>683</v>
      </c>
      <c r="B383" s="65" t="s">
        <v>523</v>
      </c>
      <c r="C383" s="41" t="s">
        <v>32</v>
      </c>
      <c r="D383" s="57">
        <v>12</v>
      </c>
      <c r="E383" s="58"/>
      <c r="F383" s="59"/>
      <c r="G383" s="58">
        <f t="shared" si="126"/>
        <v>0</v>
      </c>
      <c r="H383" s="60">
        <f t="shared" si="127"/>
        <v>12</v>
      </c>
      <c r="I383" s="77">
        <v>118.17</v>
      </c>
      <c r="J383" s="93">
        <f t="shared" si="128"/>
        <v>1418.04</v>
      </c>
      <c r="K383" s="61">
        <f t="shared" si="129"/>
        <v>0</v>
      </c>
      <c r="L383" s="62">
        <f t="shared" si="130"/>
        <v>0</v>
      </c>
      <c r="M383" s="61">
        <f t="shared" si="131"/>
        <v>0</v>
      </c>
      <c r="N383" s="61">
        <f t="shared" si="132"/>
        <v>1418.04</v>
      </c>
      <c r="O383" s="63" t="str">
        <f t="shared" si="134"/>
        <v xml:space="preserve"> </v>
      </c>
      <c r="P383" s="63">
        <f t="shared" si="133"/>
        <v>100</v>
      </c>
    </row>
    <row r="384" spans="1:16" ht="39.6" x14ac:dyDescent="0.25">
      <c r="A384" s="65" t="s">
        <v>684</v>
      </c>
      <c r="B384" s="65" t="s">
        <v>525</v>
      </c>
      <c r="C384" s="41" t="s">
        <v>32</v>
      </c>
      <c r="D384" s="57">
        <v>24</v>
      </c>
      <c r="E384" s="58"/>
      <c r="F384" s="59"/>
      <c r="G384" s="58">
        <f t="shared" si="126"/>
        <v>0</v>
      </c>
      <c r="H384" s="60">
        <f t="shared" si="127"/>
        <v>24</v>
      </c>
      <c r="I384" s="77">
        <v>7.16</v>
      </c>
      <c r="J384" s="93">
        <f t="shared" si="128"/>
        <v>171.84</v>
      </c>
      <c r="K384" s="61">
        <f t="shared" si="129"/>
        <v>0</v>
      </c>
      <c r="L384" s="62">
        <f t="shared" si="130"/>
        <v>0</v>
      </c>
      <c r="M384" s="61">
        <f t="shared" si="131"/>
        <v>0</v>
      </c>
      <c r="N384" s="61">
        <f t="shared" si="132"/>
        <v>171.84</v>
      </c>
      <c r="O384" s="63" t="str">
        <f t="shared" si="134"/>
        <v xml:space="preserve"> </v>
      </c>
      <c r="P384" s="63">
        <f t="shared" si="133"/>
        <v>100</v>
      </c>
    </row>
    <row r="385" spans="1:16" ht="39.6" x14ac:dyDescent="0.25">
      <c r="A385" s="65" t="s">
        <v>685</v>
      </c>
      <c r="B385" s="65" t="s">
        <v>527</v>
      </c>
      <c r="C385" s="41" t="s">
        <v>32</v>
      </c>
      <c r="D385" s="57">
        <v>6</v>
      </c>
      <c r="E385" s="58"/>
      <c r="F385" s="59"/>
      <c r="G385" s="58">
        <f t="shared" si="126"/>
        <v>0</v>
      </c>
      <c r="H385" s="60">
        <f t="shared" si="127"/>
        <v>6</v>
      </c>
      <c r="I385" s="77">
        <v>7.77</v>
      </c>
      <c r="J385" s="93">
        <f t="shared" si="128"/>
        <v>46.62</v>
      </c>
      <c r="K385" s="61">
        <f t="shared" si="129"/>
        <v>0</v>
      </c>
      <c r="L385" s="62">
        <f t="shared" si="130"/>
        <v>0</v>
      </c>
      <c r="M385" s="61">
        <f t="shared" si="131"/>
        <v>0</v>
      </c>
      <c r="N385" s="61">
        <f t="shared" si="132"/>
        <v>46.62</v>
      </c>
      <c r="O385" s="63" t="str">
        <f t="shared" si="134"/>
        <v xml:space="preserve"> </v>
      </c>
      <c r="P385" s="63">
        <f t="shared" si="133"/>
        <v>100</v>
      </c>
    </row>
    <row r="386" spans="1:16" ht="39.6" x14ac:dyDescent="0.25">
      <c r="A386" s="65" t="s">
        <v>686</v>
      </c>
      <c r="B386" s="65" t="s">
        <v>529</v>
      </c>
      <c r="C386" s="41" t="s">
        <v>32</v>
      </c>
      <c r="D386" s="57">
        <v>6</v>
      </c>
      <c r="E386" s="58"/>
      <c r="F386" s="59"/>
      <c r="G386" s="58">
        <f t="shared" si="126"/>
        <v>0</v>
      </c>
      <c r="H386" s="60">
        <f t="shared" si="127"/>
        <v>6</v>
      </c>
      <c r="I386" s="77">
        <v>387.07</v>
      </c>
      <c r="J386" s="93">
        <f t="shared" si="128"/>
        <v>2322.42</v>
      </c>
      <c r="K386" s="61">
        <f t="shared" si="129"/>
        <v>0</v>
      </c>
      <c r="L386" s="62">
        <f t="shared" si="130"/>
        <v>0</v>
      </c>
      <c r="M386" s="61">
        <f t="shared" si="131"/>
        <v>0</v>
      </c>
      <c r="N386" s="61">
        <f t="shared" si="132"/>
        <v>2322.42</v>
      </c>
      <c r="O386" s="63" t="str">
        <f t="shared" si="134"/>
        <v xml:space="preserve"> </v>
      </c>
      <c r="P386" s="63">
        <f t="shared" si="133"/>
        <v>100</v>
      </c>
    </row>
    <row r="387" spans="1:16" ht="26.4" x14ac:dyDescent="0.25">
      <c r="A387" s="65" t="s">
        <v>687</v>
      </c>
      <c r="B387" s="65" t="s">
        <v>531</v>
      </c>
      <c r="C387" s="41" t="s">
        <v>32</v>
      </c>
      <c r="D387" s="57">
        <v>18</v>
      </c>
      <c r="E387" s="58"/>
      <c r="F387" s="59"/>
      <c r="G387" s="58">
        <f t="shared" si="126"/>
        <v>0</v>
      </c>
      <c r="H387" s="60">
        <f t="shared" si="127"/>
        <v>18</v>
      </c>
      <c r="I387" s="77">
        <v>21.23</v>
      </c>
      <c r="J387" s="93">
        <f t="shared" si="128"/>
        <v>382.14</v>
      </c>
      <c r="K387" s="61">
        <f t="shared" si="129"/>
        <v>0</v>
      </c>
      <c r="L387" s="62">
        <f t="shared" si="130"/>
        <v>0</v>
      </c>
      <c r="M387" s="61">
        <f t="shared" si="131"/>
        <v>0</v>
      </c>
      <c r="N387" s="61">
        <f t="shared" si="132"/>
        <v>382.14</v>
      </c>
      <c r="O387" s="63" t="str">
        <f t="shared" si="134"/>
        <v xml:space="preserve"> </v>
      </c>
      <c r="P387" s="63">
        <f t="shared" si="133"/>
        <v>100</v>
      </c>
    </row>
    <row r="388" spans="1:16" ht="39.6" x14ac:dyDescent="0.25">
      <c r="A388" s="65" t="s">
        <v>688</v>
      </c>
      <c r="B388" s="65" t="s">
        <v>557</v>
      </c>
      <c r="C388" s="41" t="s">
        <v>32</v>
      </c>
      <c r="D388" s="57">
        <v>6</v>
      </c>
      <c r="E388" s="58"/>
      <c r="F388" s="59"/>
      <c r="G388" s="58">
        <f t="shared" si="126"/>
        <v>0</v>
      </c>
      <c r="H388" s="60">
        <f t="shared" si="127"/>
        <v>6</v>
      </c>
      <c r="I388" s="77">
        <v>173.17</v>
      </c>
      <c r="J388" s="93">
        <f t="shared" si="128"/>
        <v>1039.02</v>
      </c>
      <c r="K388" s="61">
        <f t="shared" si="129"/>
        <v>0</v>
      </c>
      <c r="L388" s="62">
        <f t="shared" si="130"/>
        <v>0</v>
      </c>
      <c r="M388" s="61">
        <f t="shared" si="131"/>
        <v>0</v>
      </c>
      <c r="N388" s="61">
        <f t="shared" si="132"/>
        <v>1039.02</v>
      </c>
      <c r="O388" s="63" t="str">
        <f t="shared" si="134"/>
        <v xml:space="preserve"> </v>
      </c>
      <c r="P388" s="63">
        <f t="shared" si="133"/>
        <v>100</v>
      </c>
    </row>
    <row r="389" spans="1:16" ht="26.4" x14ac:dyDescent="0.25">
      <c r="A389" s="65" t="s">
        <v>689</v>
      </c>
      <c r="B389" s="65" t="s">
        <v>533</v>
      </c>
      <c r="C389" s="41" t="s">
        <v>32</v>
      </c>
      <c r="D389" s="57">
        <v>6</v>
      </c>
      <c r="E389" s="58"/>
      <c r="F389" s="59"/>
      <c r="G389" s="58">
        <f t="shared" si="126"/>
        <v>0</v>
      </c>
      <c r="H389" s="60">
        <f t="shared" si="127"/>
        <v>6</v>
      </c>
      <c r="I389" s="77">
        <v>747.35</v>
      </c>
      <c r="J389" s="93">
        <f t="shared" si="128"/>
        <v>4484.1000000000004</v>
      </c>
      <c r="K389" s="61">
        <f t="shared" si="129"/>
        <v>0</v>
      </c>
      <c r="L389" s="62">
        <f t="shared" si="130"/>
        <v>0</v>
      </c>
      <c r="M389" s="61">
        <f t="shared" si="131"/>
        <v>0</v>
      </c>
      <c r="N389" s="61">
        <f t="shared" si="132"/>
        <v>4484.1000000000004</v>
      </c>
      <c r="O389" s="63" t="str">
        <f t="shared" si="134"/>
        <v xml:space="preserve"> </v>
      </c>
      <c r="P389" s="63">
        <f t="shared" si="133"/>
        <v>100</v>
      </c>
    </row>
    <row r="390" spans="1:16" ht="13.2" x14ac:dyDescent="0.25">
      <c r="A390" s="65" t="s">
        <v>690</v>
      </c>
      <c r="B390" s="65" t="s">
        <v>535</v>
      </c>
      <c r="C390" s="41" t="s">
        <v>32</v>
      </c>
      <c r="D390" s="57">
        <v>6</v>
      </c>
      <c r="E390" s="58"/>
      <c r="F390" s="59"/>
      <c r="G390" s="58">
        <f t="shared" si="126"/>
        <v>0</v>
      </c>
      <c r="H390" s="60">
        <f t="shared" si="127"/>
        <v>6</v>
      </c>
      <c r="I390" s="77">
        <v>44.47</v>
      </c>
      <c r="J390" s="93">
        <f t="shared" si="128"/>
        <v>266.82</v>
      </c>
      <c r="K390" s="61">
        <f t="shared" si="129"/>
        <v>0</v>
      </c>
      <c r="L390" s="62">
        <f t="shared" si="130"/>
        <v>0</v>
      </c>
      <c r="M390" s="61">
        <f t="shared" si="131"/>
        <v>0</v>
      </c>
      <c r="N390" s="61">
        <f t="shared" si="132"/>
        <v>266.82</v>
      </c>
      <c r="O390" s="63" t="str">
        <f t="shared" si="134"/>
        <v xml:space="preserve"> </v>
      </c>
      <c r="P390" s="63">
        <f t="shared" si="133"/>
        <v>100</v>
      </c>
    </row>
    <row r="391" spans="1:16" ht="39.6" x14ac:dyDescent="0.25">
      <c r="A391" s="65" t="s">
        <v>691</v>
      </c>
      <c r="B391" s="65" t="s">
        <v>537</v>
      </c>
      <c r="C391" s="41" t="s">
        <v>32</v>
      </c>
      <c r="D391" s="57">
        <v>12</v>
      </c>
      <c r="E391" s="58"/>
      <c r="F391" s="59"/>
      <c r="G391" s="58">
        <f t="shared" si="126"/>
        <v>0</v>
      </c>
      <c r="H391" s="60">
        <f t="shared" si="127"/>
        <v>12</v>
      </c>
      <c r="I391" s="77">
        <v>10.99</v>
      </c>
      <c r="J391" s="93">
        <f t="shared" si="128"/>
        <v>131.88</v>
      </c>
      <c r="K391" s="61">
        <f t="shared" si="129"/>
        <v>0</v>
      </c>
      <c r="L391" s="62">
        <f t="shared" si="130"/>
        <v>0</v>
      </c>
      <c r="M391" s="61">
        <f t="shared" si="131"/>
        <v>0</v>
      </c>
      <c r="N391" s="61">
        <f t="shared" si="132"/>
        <v>131.88</v>
      </c>
      <c r="O391" s="63" t="str">
        <f t="shared" si="134"/>
        <v xml:space="preserve"> </v>
      </c>
      <c r="P391" s="63">
        <f t="shared" si="133"/>
        <v>100</v>
      </c>
    </row>
    <row r="392" spans="1:16" ht="26.4" x14ac:dyDescent="0.25">
      <c r="A392" s="65" t="s">
        <v>692</v>
      </c>
      <c r="B392" s="65" t="s">
        <v>539</v>
      </c>
      <c r="C392" s="41" t="s">
        <v>32</v>
      </c>
      <c r="D392" s="57">
        <v>12</v>
      </c>
      <c r="E392" s="58"/>
      <c r="F392" s="59"/>
      <c r="G392" s="58">
        <f t="shared" si="126"/>
        <v>0</v>
      </c>
      <c r="H392" s="60">
        <f t="shared" si="127"/>
        <v>12</v>
      </c>
      <c r="I392" s="77">
        <v>8.15</v>
      </c>
      <c r="J392" s="93">
        <f t="shared" si="128"/>
        <v>97.8</v>
      </c>
      <c r="K392" s="61">
        <f t="shared" si="129"/>
        <v>0</v>
      </c>
      <c r="L392" s="62">
        <f t="shared" si="130"/>
        <v>0</v>
      </c>
      <c r="M392" s="61">
        <f t="shared" si="131"/>
        <v>0</v>
      </c>
      <c r="N392" s="61">
        <f t="shared" si="132"/>
        <v>97.8</v>
      </c>
      <c r="O392" s="63" t="str">
        <f t="shared" si="134"/>
        <v xml:space="preserve"> </v>
      </c>
      <c r="P392" s="63">
        <f t="shared" si="133"/>
        <v>100</v>
      </c>
    </row>
    <row r="393" spans="1:16" ht="39.6" x14ac:dyDescent="0.25">
      <c r="A393" s="65" t="s">
        <v>693</v>
      </c>
      <c r="B393" s="65" t="s">
        <v>541</v>
      </c>
      <c r="C393" s="41" t="s">
        <v>32</v>
      </c>
      <c r="D393" s="57">
        <v>12</v>
      </c>
      <c r="E393" s="58"/>
      <c r="F393" s="59"/>
      <c r="G393" s="58">
        <f t="shared" si="126"/>
        <v>0</v>
      </c>
      <c r="H393" s="60">
        <f t="shared" si="127"/>
        <v>12</v>
      </c>
      <c r="I393" s="77">
        <v>14.66</v>
      </c>
      <c r="J393" s="93">
        <f t="shared" si="128"/>
        <v>175.92</v>
      </c>
      <c r="K393" s="61">
        <f t="shared" si="129"/>
        <v>0</v>
      </c>
      <c r="L393" s="62">
        <f t="shared" si="130"/>
        <v>0</v>
      </c>
      <c r="M393" s="61">
        <f t="shared" si="131"/>
        <v>0</v>
      </c>
      <c r="N393" s="61">
        <f t="shared" si="132"/>
        <v>175.92</v>
      </c>
      <c r="O393" s="63" t="str">
        <f t="shared" si="134"/>
        <v xml:space="preserve"> </v>
      </c>
      <c r="P393" s="63">
        <f t="shared" si="133"/>
        <v>100</v>
      </c>
    </row>
    <row r="394" spans="1:16" ht="39.6" x14ac:dyDescent="0.25">
      <c r="A394" s="65" t="s">
        <v>694</v>
      </c>
      <c r="B394" s="65" t="s">
        <v>543</v>
      </c>
      <c r="C394" s="41" t="s">
        <v>32</v>
      </c>
      <c r="D394" s="57">
        <v>6</v>
      </c>
      <c r="E394" s="58"/>
      <c r="F394" s="59"/>
      <c r="G394" s="58">
        <f t="shared" si="126"/>
        <v>0</v>
      </c>
      <c r="H394" s="60">
        <f t="shared" si="127"/>
        <v>6</v>
      </c>
      <c r="I394" s="77">
        <v>16.8</v>
      </c>
      <c r="J394" s="93">
        <f t="shared" si="128"/>
        <v>100.8</v>
      </c>
      <c r="K394" s="61">
        <f t="shared" si="129"/>
        <v>0</v>
      </c>
      <c r="L394" s="62">
        <f t="shared" si="130"/>
        <v>0</v>
      </c>
      <c r="M394" s="61">
        <f t="shared" si="131"/>
        <v>0</v>
      </c>
      <c r="N394" s="61">
        <f t="shared" si="132"/>
        <v>100.8</v>
      </c>
      <c r="O394" s="63" t="str">
        <f t="shared" si="134"/>
        <v xml:space="preserve"> </v>
      </c>
      <c r="P394" s="63">
        <f t="shared" si="133"/>
        <v>100</v>
      </c>
    </row>
    <row r="395" spans="1:16" ht="26.4" x14ac:dyDescent="0.25">
      <c r="A395" s="65" t="s">
        <v>695</v>
      </c>
      <c r="B395" s="65" t="s">
        <v>545</v>
      </c>
      <c r="C395" s="41" t="s">
        <v>32</v>
      </c>
      <c r="D395" s="57">
        <v>30</v>
      </c>
      <c r="E395" s="58"/>
      <c r="F395" s="59"/>
      <c r="G395" s="58">
        <f t="shared" si="126"/>
        <v>0</v>
      </c>
      <c r="H395" s="60">
        <f t="shared" si="127"/>
        <v>30</v>
      </c>
      <c r="I395" s="77">
        <v>17.260000000000002</v>
      </c>
      <c r="J395" s="93">
        <f t="shared" si="128"/>
        <v>517.79999999999995</v>
      </c>
      <c r="K395" s="61">
        <f t="shared" si="129"/>
        <v>0</v>
      </c>
      <c r="L395" s="62">
        <f t="shared" si="130"/>
        <v>0</v>
      </c>
      <c r="M395" s="61">
        <f t="shared" si="131"/>
        <v>0</v>
      </c>
      <c r="N395" s="61">
        <f t="shared" si="132"/>
        <v>517.79999999999995</v>
      </c>
      <c r="O395" s="63" t="str">
        <f t="shared" si="134"/>
        <v xml:space="preserve"> </v>
      </c>
      <c r="P395" s="63">
        <f t="shared" si="133"/>
        <v>100</v>
      </c>
    </row>
    <row r="396" spans="1:16" ht="39.6" x14ac:dyDescent="0.25">
      <c r="A396" s="65" t="s">
        <v>696</v>
      </c>
      <c r="B396" s="65" t="s">
        <v>547</v>
      </c>
      <c r="C396" s="41" t="s">
        <v>32</v>
      </c>
      <c r="D396" s="57">
        <v>96</v>
      </c>
      <c r="E396" s="58"/>
      <c r="F396" s="59"/>
      <c r="G396" s="58">
        <f t="shared" si="126"/>
        <v>0</v>
      </c>
      <c r="H396" s="60">
        <f t="shared" si="127"/>
        <v>96</v>
      </c>
      <c r="I396" s="77">
        <v>7.91</v>
      </c>
      <c r="J396" s="93">
        <f t="shared" si="128"/>
        <v>759.36</v>
      </c>
      <c r="K396" s="61">
        <f t="shared" si="129"/>
        <v>0</v>
      </c>
      <c r="L396" s="62">
        <f t="shared" si="130"/>
        <v>0</v>
      </c>
      <c r="M396" s="61">
        <f t="shared" si="131"/>
        <v>0</v>
      </c>
      <c r="N396" s="61">
        <f t="shared" si="132"/>
        <v>759.36</v>
      </c>
      <c r="O396" s="63" t="str">
        <f t="shared" si="134"/>
        <v xml:space="preserve"> </v>
      </c>
      <c r="P396" s="63">
        <f t="shared" si="133"/>
        <v>100</v>
      </c>
    </row>
    <row r="397" spans="1:16" ht="39.6" x14ac:dyDescent="0.25">
      <c r="A397" s="65" t="s">
        <v>697</v>
      </c>
      <c r="B397" s="65" t="s">
        <v>549</v>
      </c>
      <c r="C397" s="41" t="s">
        <v>32</v>
      </c>
      <c r="D397" s="57">
        <v>30</v>
      </c>
      <c r="E397" s="58"/>
      <c r="F397" s="59"/>
      <c r="G397" s="58">
        <f t="shared" si="126"/>
        <v>0</v>
      </c>
      <c r="H397" s="60">
        <f t="shared" si="127"/>
        <v>30</v>
      </c>
      <c r="I397" s="77">
        <v>9.41</v>
      </c>
      <c r="J397" s="93">
        <f t="shared" si="128"/>
        <v>282.3</v>
      </c>
      <c r="K397" s="61">
        <f t="shared" si="129"/>
        <v>0</v>
      </c>
      <c r="L397" s="62">
        <f t="shared" si="130"/>
        <v>0</v>
      </c>
      <c r="M397" s="61">
        <f t="shared" si="131"/>
        <v>0</v>
      </c>
      <c r="N397" s="61">
        <f t="shared" si="132"/>
        <v>282.3</v>
      </c>
      <c r="O397" s="63" t="str">
        <f t="shared" si="134"/>
        <v xml:space="preserve"> </v>
      </c>
      <c r="P397" s="63">
        <f t="shared" si="133"/>
        <v>100</v>
      </c>
    </row>
    <row r="398" spans="1:16" ht="39.6" x14ac:dyDescent="0.25">
      <c r="A398" s="65" t="s">
        <v>698</v>
      </c>
      <c r="B398" s="65" t="s">
        <v>551</v>
      </c>
      <c r="C398" s="41" t="s">
        <v>32</v>
      </c>
      <c r="D398" s="57">
        <v>6</v>
      </c>
      <c r="E398" s="58"/>
      <c r="F398" s="59"/>
      <c r="G398" s="58">
        <f t="shared" ref="G398:G435" si="137">E398+F398</f>
        <v>0</v>
      </c>
      <c r="H398" s="60">
        <f t="shared" ref="H398:H435" si="138">D398-G398</f>
        <v>6</v>
      </c>
      <c r="I398" s="77">
        <v>10.17</v>
      </c>
      <c r="J398" s="93">
        <f t="shared" ref="J398:J435" si="139">ROUND(D398*I398,2)</f>
        <v>61.02</v>
      </c>
      <c r="K398" s="61">
        <f t="shared" ref="K398:K435" si="140">ROUND(E398*I398,2)</f>
        <v>0</v>
      </c>
      <c r="L398" s="62">
        <f t="shared" ref="L398:L435" si="141">ROUND(F398*I398,2)</f>
        <v>0</v>
      </c>
      <c r="M398" s="61">
        <f t="shared" ref="M398:M435" si="142">K398+L398</f>
        <v>0</v>
      </c>
      <c r="N398" s="61">
        <f t="shared" ref="N398:N435" si="143">J398-M398</f>
        <v>61.02</v>
      </c>
      <c r="O398" s="63" t="str">
        <f t="shared" si="134"/>
        <v xml:space="preserve"> </v>
      </c>
      <c r="P398" s="63">
        <f t="shared" ref="P398:P435" si="144">IF((N398/J398)=0," ",(N398/J398)*100)</f>
        <v>100</v>
      </c>
    </row>
    <row r="399" spans="1:16" ht="39.6" x14ac:dyDescent="0.25">
      <c r="A399" s="65" t="s">
        <v>699</v>
      </c>
      <c r="B399" s="65" t="s">
        <v>553</v>
      </c>
      <c r="C399" s="41" t="s">
        <v>32</v>
      </c>
      <c r="D399" s="57">
        <v>12</v>
      </c>
      <c r="E399" s="58"/>
      <c r="F399" s="59"/>
      <c r="G399" s="58">
        <f t="shared" si="137"/>
        <v>0</v>
      </c>
      <c r="H399" s="60">
        <f t="shared" si="138"/>
        <v>12</v>
      </c>
      <c r="I399" s="77">
        <v>6.31</v>
      </c>
      <c r="J399" s="93">
        <f t="shared" si="139"/>
        <v>75.72</v>
      </c>
      <c r="K399" s="61">
        <f t="shared" si="140"/>
        <v>0</v>
      </c>
      <c r="L399" s="62">
        <f t="shared" si="141"/>
        <v>0</v>
      </c>
      <c r="M399" s="61">
        <f t="shared" si="142"/>
        <v>0</v>
      </c>
      <c r="N399" s="61">
        <f t="shared" si="143"/>
        <v>75.72</v>
      </c>
      <c r="O399" s="63" t="str">
        <f t="shared" ref="O399:O436" si="145">IF((M399/J399)=0," ",(M399/J399)*100)</f>
        <v xml:space="preserve"> </v>
      </c>
      <c r="P399" s="63">
        <f t="shared" si="144"/>
        <v>100</v>
      </c>
    </row>
    <row r="400" spans="1:16" ht="39.6" x14ac:dyDescent="0.25">
      <c r="A400" s="65" t="s">
        <v>700</v>
      </c>
      <c r="B400" s="65" t="s">
        <v>555</v>
      </c>
      <c r="C400" s="41" t="s">
        <v>32</v>
      </c>
      <c r="D400" s="57">
        <v>12</v>
      </c>
      <c r="E400" s="58"/>
      <c r="F400" s="59"/>
      <c r="G400" s="58">
        <f t="shared" si="137"/>
        <v>0</v>
      </c>
      <c r="H400" s="60">
        <f t="shared" si="138"/>
        <v>12</v>
      </c>
      <c r="I400" s="77">
        <v>7.1</v>
      </c>
      <c r="J400" s="93">
        <f t="shared" si="139"/>
        <v>85.2</v>
      </c>
      <c r="K400" s="61">
        <f t="shared" si="140"/>
        <v>0</v>
      </c>
      <c r="L400" s="62">
        <f t="shared" si="141"/>
        <v>0</v>
      </c>
      <c r="M400" s="61">
        <f t="shared" si="142"/>
        <v>0</v>
      </c>
      <c r="N400" s="61">
        <f t="shared" si="143"/>
        <v>85.2</v>
      </c>
      <c r="O400" s="63" t="str">
        <f t="shared" si="145"/>
        <v xml:space="preserve"> </v>
      </c>
      <c r="P400" s="63">
        <f t="shared" si="144"/>
        <v>100</v>
      </c>
    </row>
    <row r="401" spans="1:21" ht="39.6" x14ac:dyDescent="0.25">
      <c r="A401" s="65" t="s">
        <v>701</v>
      </c>
      <c r="B401" s="65" t="s">
        <v>559</v>
      </c>
      <c r="C401" s="41" t="s">
        <v>11</v>
      </c>
      <c r="D401" s="57">
        <v>79.92</v>
      </c>
      <c r="E401" s="58"/>
      <c r="F401" s="59"/>
      <c r="G401" s="58">
        <f t="shared" si="137"/>
        <v>0</v>
      </c>
      <c r="H401" s="60">
        <f t="shared" si="138"/>
        <v>79.92</v>
      </c>
      <c r="I401" s="77">
        <v>13.09</v>
      </c>
      <c r="J401" s="93">
        <f t="shared" si="139"/>
        <v>1046.1500000000001</v>
      </c>
      <c r="K401" s="61">
        <f t="shared" si="140"/>
        <v>0</v>
      </c>
      <c r="L401" s="62">
        <f t="shared" si="141"/>
        <v>0</v>
      </c>
      <c r="M401" s="61">
        <f t="shared" si="142"/>
        <v>0</v>
      </c>
      <c r="N401" s="61">
        <f t="shared" si="143"/>
        <v>1046.1500000000001</v>
      </c>
      <c r="O401" s="63" t="str">
        <f t="shared" si="145"/>
        <v xml:space="preserve"> </v>
      </c>
      <c r="P401" s="63">
        <f t="shared" si="144"/>
        <v>100</v>
      </c>
    </row>
    <row r="402" spans="1:21" ht="39.6" x14ac:dyDescent="0.25">
      <c r="A402" s="65" t="s">
        <v>702</v>
      </c>
      <c r="B402" s="65" t="s">
        <v>561</v>
      </c>
      <c r="C402" s="41" t="s">
        <v>11</v>
      </c>
      <c r="D402" s="57">
        <v>162.6</v>
      </c>
      <c r="E402" s="58"/>
      <c r="F402" s="59"/>
      <c r="G402" s="58">
        <f t="shared" si="137"/>
        <v>0</v>
      </c>
      <c r="H402" s="60">
        <f t="shared" si="138"/>
        <v>162.6</v>
      </c>
      <c r="I402" s="77">
        <v>11.38</v>
      </c>
      <c r="J402" s="93">
        <f t="shared" si="139"/>
        <v>1850.39</v>
      </c>
      <c r="K402" s="61">
        <f t="shared" si="140"/>
        <v>0</v>
      </c>
      <c r="L402" s="62">
        <f t="shared" si="141"/>
        <v>0</v>
      </c>
      <c r="M402" s="61">
        <f t="shared" si="142"/>
        <v>0</v>
      </c>
      <c r="N402" s="61">
        <f t="shared" si="143"/>
        <v>1850.39</v>
      </c>
      <c r="O402" s="63" t="str">
        <f t="shared" si="145"/>
        <v xml:space="preserve"> </v>
      </c>
      <c r="P402" s="63">
        <f t="shared" si="144"/>
        <v>100</v>
      </c>
    </row>
    <row r="403" spans="1:21" ht="13.2" x14ac:dyDescent="0.25">
      <c r="A403" s="43" t="s">
        <v>703</v>
      </c>
      <c r="B403" s="43" t="s">
        <v>563</v>
      </c>
      <c r="C403" s="44"/>
      <c r="D403" s="79"/>
      <c r="E403" s="80"/>
      <c r="F403" s="81"/>
      <c r="G403" s="80"/>
      <c r="H403" s="82"/>
      <c r="I403" s="86"/>
      <c r="J403" s="88">
        <f>SUM(J404:J412)</f>
        <v>18603.599999999999</v>
      </c>
      <c r="K403" s="88">
        <f t="shared" ref="K403:N403" si="146">SUM(K404:K412)</f>
        <v>0</v>
      </c>
      <c r="L403" s="88">
        <f t="shared" si="146"/>
        <v>0</v>
      </c>
      <c r="M403" s="88">
        <f t="shared" si="146"/>
        <v>0</v>
      </c>
      <c r="N403" s="88">
        <f t="shared" si="146"/>
        <v>18603.599999999999</v>
      </c>
      <c r="O403" s="85" t="str">
        <f t="shared" si="145"/>
        <v xml:space="preserve"> </v>
      </c>
      <c r="P403" s="56">
        <f t="shared" si="144"/>
        <v>100</v>
      </c>
    </row>
    <row r="404" spans="1:21" ht="39.6" x14ac:dyDescent="0.25">
      <c r="A404" s="65" t="s">
        <v>704</v>
      </c>
      <c r="B404" s="65" t="s">
        <v>569</v>
      </c>
      <c r="C404" s="41" t="s">
        <v>32</v>
      </c>
      <c r="D404" s="57">
        <v>6</v>
      </c>
      <c r="E404" s="58"/>
      <c r="F404" s="59"/>
      <c r="G404" s="58">
        <f t="shared" si="137"/>
        <v>0</v>
      </c>
      <c r="H404" s="60">
        <f t="shared" si="138"/>
        <v>6</v>
      </c>
      <c r="I404" s="77">
        <v>368.28</v>
      </c>
      <c r="J404" s="93">
        <f t="shared" si="139"/>
        <v>2209.6799999999998</v>
      </c>
      <c r="K404" s="61">
        <f t="shared" si="140"/>
        <v>0</v>
      </c>
      <c r="L404" s="62">
        <f t="shared" si="141"/>
        <v>0</v>
      </c>
      <c r="M404" s="61">
        <f t="shared" si="142"/>
        <v>0</v>
      </c>
      <c r="N404" s="61">
        <f t="shared" si="143"/>
        <v>2209.6799999999998</v>
      </c>
      <c r="O404" s="63" t="str">
        <f t="shared" si="145"/>
        <v xml:space="preserve"> </v>
      </c>
      <c r="P404" s="63">
        <f t="shared" si="144"/>
        <v>100</v>
      </c>
    </row>
    <row r="405" spans="1:21" ht="26.4" x14ac:dyDescent="0.25">
      <c r="A405" s="65" t="s">
        <v>705</v>
      </c>
      <c r="B405" s="65" t="s">
        <v>706</v>
      </c>
      <c r="C405" s="41" t="s">
        <v>32</v>
      </c>
      <c r="D405" s="57">
        <v>12</v>
      </c>
      <c r="E405" s="58"/>
      <c r="F405" s="59"/>
      <c r="G405" s="58">
        <f t="shared" si="137"/>
        <v>0</v>
      </c>
      <c r="H405" s="60">
        <f t="shared" si="138"/>
        <v>12</v>
      </c>
      <c r="I405" s="77">
        <v>266.89</v>
      </c>
      <c r="J405" s="93">
        <f t="shared" si="139"/>
        <v>3202.68</v>
      </c>
      <c r="K405" s="61">
        <f t="shared" si="140"/>
        <v>0</v>
      </c>
      <c r="L405" s="62">
        <f t="shared" si="141"/>
        <v>0</v>
      </c>
      <c r="M405" s="61">
        <f t="shared" si="142"/>
        <v>0</v>
      </c>
      <c r="N405" s="61">
        <f t="shared" si="143"/>
        <v>3202.68</v>
      </c>
      <c r="O405" s="63" t="str">
        <f t="shared" si="145"/>
        <v xml:space="preserve"> </v>
      </c>
      <c r="P405" s="63">
        <f t="shared" si="144"/>
        <v>100</v>
      </c>
    </row>
    <row r="406" spans="1:21" ht="26.4" x14ac:dyDescent="0.25">
      <c r="A406" s="65" t="s">
        <v>707</v>
      </c>
      <c r="B406" s="65" t="s">
        <v>708</v>
      </c>
      <c r="C406" s="41" t="s">
        <v>32</v>
      </c>
      <c r="D406" s="57">
        <v>6</v>
      </c>
      <c r="E406" s="58"/>
      <c r="F406" s="59"/>
      <c r="G406" s="58">
        <f t="shared" si="137"/>
        <v>0</v>
      </c>
      <c r="H406" s="60">
        <f t="shared" si="138"/>
        <v>6</v>
      </c>
      <c r="I406" s="77">
        <v>134.52000000000001</v>
      </c>
      <c r="J406" s="93">
        <f t="shared" si="139"/>
        <v>807.12</v>
      </c>
      <c r="K406" s="61">
        <f t="shared" si="140"/>
        <v>0</v>
      </c>
      <c r="L406" s="62">
        <f t="shared" si="141"/>
        <v>0</v>
      </c>
      <c r="M406" s="61">
        <f t="shared" si="142"/>
        <v>0</v>
      </c>
      <c r="N406" s="61">
        <f t="shared" si="143"/>
        <v>807.12</v>
      </c>
      <c r="O406" s="63" t="str">
        <f t="shared" si="145"/>
        <v xml:space="preserve"> </v>
      </c>
      <c r="P406" s="63">
        <f t="shared" si="144"/>
        <v>100</v>
      </c>
    </row>
    <row r="407" spans="1:21" ht="26.4" x14ac:dyDescent="0.25">
      <c r="A407" s="65" t="s">
        <v>709</v>
      </c>
      <c r="B407" s="65" t="s">
        <v>710</v>
      </c>
      <c r="C407" s="41" t="s">
        <v>32</v>
      </c>
      <c r="D407" s="57">
        <v>6</v>
      </c>
      <c r="E407" s="58"/>
      <c r="F407" s="59"/>
      <c r="G407" s="58">
        <f t="shared" si="137"/>
        <v>0</v>
      </c>
      <c r="H407" s="60">
        <f t="shared" si="138"/>
        <v>6</v>
      </c>
      <c r="I407" s="77">
        <v>656.43</v>
      </c>
      <c r="J407" s="93">
        <f t="shared" si="139"/>
        <v>3938.58</v>
      </c>
      <c r="K407" s="61">
        <f t="shared" si="140"/>
        <v>0</v>
      </c>
      <c r="L407" s="62">
        <f t="shared" si="141"/>
        <v>0</v>
      </c>
      <c r="M407" s="61">
        <f t="shared" si="142"/>
        <v>0</v>
      </c>
      <c r="N407" s="61">
        <f t="shared" si="143"/>
        <v>3938.58</v>
      </c>
      <c r="O407" s="63" t="str">
        <f t="shared" si="145"/>
        <v xml:space="preserve"> </v>
      </c>
      <c r="P407" s="63">
        <f t="shared" si="144"/>
        <v>100</v>
      </c>
    </row>
    <row r="408" spans="1:21" ht="13.2" x14ac:dyDescent="0.25">
      <c r="A408" s="65" t="s">
        <v>711</v>
      </c>
      <c r="B408" s="65" t="s">
        <v>571</v>
      </c>
      <c r="C408" s="41" t="s">
        <v>32</v>
      </c>
      <c r="D408" s="57">
        <v>6</v>
      </c>
      <c r="E408" s="58"/>
      <c r="F408" s="59"/>
      <c r="G408" s="58">
        <f t="shared" si="137"/>
        <v>0</v>
      </c>
      <c r="H408" s="60">
        <f t="shared" si="138"/>
        <v>6</v>
      </c>
      <c r="I408" s="77">
        <v>38.28</v>
      </c>
      <c r="J408" s="93">
        <f t="shared" si="139"/>
        <v>229.68</v>
      </c>
      <c r="K408" s="61">
        <f t="shared" si="140"/>
        <v>0</v>
      </c>
      <c r="L408" s="62">
        <f t="shared" si="141"/>
        <v>0</v>
      </c>
      <c r="M408" s="61">
        <f t="shared" si="142"/>
        <v>0</v>
      </c>
      <c r="N408" s="61">
        <f t="shared" si="143"/>
        <v>229.68</v>
      </c>
      <c r="O408" s="63" t="str">
        <f t="shared" si="145"/>
        <v xml:space="preserve"> </v>
      </c>
      <c r="P408" s="63">
        <f t="shared" si="144"/>
        <v>100</v>
      </c>
    </row>
    <row r="409" spans="1:21" ht="39.6" x14ac:dyDescent="0.25">
      <c r="A409" s="65" t="s">
        <v>712</v>
      </c>
      <c r="B409" s="65" t="s">
        <v>565</v>
      </c>
      <c r="C409" s="41" t="s">
        <v>32</v>
      </c>
      <c r="D409" s="57">
        <v>6</v>
      </c>
      <c r="E409" s="58"/>
      <c r="F409" s="59"/>
      <c r="G409" s="58">
        <f t="shared" si="137"/>
        <v>0</v>
      </c>
      <c r="H409" s="60">
        <f t="shared" si="138"/>
        <v>6</v>
      </c>
      <c r="I409" s="77">
        <v>597.9</v>
      </c>
      <c r="J409" s="93">
        <f t="shared" si="139"/>
        <v>3587.4</v>
      </c>
      <c r="K409" s="61">
        <f t="shared" si="140"/>
        <v>0</v>
      </c>
      <c r="L409" s="62">
        <f t="shared" si="141"/>
        <v>0</v>
      </c>
      <c r="M409" s="61">
        <f t="shared" si="142"/>
        <v>0</v>
      </c>
      <c r="N409" s="61">
        <f t="shared" si="143"/>
        <v>3587.4</v>
      </c>
      <c r="O409" s="63" t="str">
        <f t="shared" si="145"/>
        <v xml:space="preserve"> </v>
      </c>
      <c r="P409" s="63">
        <f t="shared" si="144"/>
        <v>100</v>
      </c>
    </row>
    <row r="410" spans="1:21" ht="47.4" customHeight="1" x14ac:dyDescent="0.25">
      <c r="A410" s="65" t="s">
        <v>713</v>
      </c>
      <c r="B410" s="65" t="s">
        <v>573</v>
      </c>
      <c r="C410" s="41" t="s">
        <v>32</v>
      </c>
      <c r="D410" s="57">
        <v>6</v>
      </c>
      <c r="E410" s="58"/>
      <c r="F410" s="59"/>
      <c r="G410" s="58">
        <f t="shared" si="137"/>
        <v>0</v>
      </c>
      <c r="H410" s="60">
        <f t="shared" si="138"/>
        <v>6</v>
      </c>
      <c r="I410" s="77">
        <v>74.510000000000005</v>
      </c>
      <c r="J410" s="93">
        <f t="shared" si="139"/>
        <v>447.06</v>
      </c>
      <c r="K410" s="61">
        <f t="shared" si="140"/>
        <v>0</v>
      </c>
      <c r="L410" s="62">
        <f t="shared" si="141"/>
        <v>0</v>
      </c>
      <c r="M410" s="61">
        <f t="shared" si="142"/>
        <v>0</v>
      </c>
      <c r="N410" s="61">
        <f t="shared" si="143"/>
        <v>447.06</v>
      </c>
      <c r="O410" s="63" t="str">
        <f t="shared" si="145"/>
        <v xml:space="preserve"> </v>
      </c>
      <c r="P410" s="63">
        <f t="shared" si="144"/>
        <v>100</v>
      </c>
    </row>
    <row r="411" spans="1:21" ht="69" customHeight="1" x14ac:dyDescent="0.25">
      <c r="A411" s="65" t="s">
        <v>714</v>
      </c>
      <c r="B411" s="65" t="s">
        <v>575</v>
      </c>
      <c r="C411" s="41" t="s">
        <v>32</v>
      </c>
      <c r="D411" s="57">
        <v>6</v>
      </c>
      <c r="E411" s="58"/>
      <c r="F411" s="59"/>
      <c r="G411" s="58">
        <f t="shared" si="137"/>
        <v>0</v>
      </c>
      <c r="H411" s="60">
        <f t="shared" si="138"/>
        <v>6</v>
      </c>
      <c r="I411" s="77">
        <v>298.29000000000002</v>
      </c>
      <c r="J411" s="93">
        <f t="shared" si="139"/>
        <v>1789.74</v>
      </c>
      <c r="K411" s="61">
        <f t="shared" si="140"/>
        <v>0</v>
      </c>
      <c r="L411" s="62">
        <f t="shared" si="141"/>
        <v>0</v>
      </c>
      <c r="M411" s="61">
        <f t="shared" si="142"/>
        <v>0</v>
      </c>
      <c r="N411" s="61">
        <f t="shared" si="143"/>
        <v>1789.74</v>
      </c>
      <c r="O411" s="63" t="str">
        <f t="shared" si="145"/>
        <v xml:space="preserve"> </v>
      </c>
      <c r="P411" s="63">
        <f t="shared" si="144"/>
        <v>100</v>
      </c>
    </row>
    <row r="412" spans="1:21" s="22" customFormat="1" ht="52.8" x14ac:dyDescent="0.25">
      <c r="A412" s="65" t="s">
        <v>715</v>
      </c>
      <c r="B412" s="65" t="s">
        <v>567</v>
      </c>
      <c r="C412" s="41" t="s">
        <v>32</v>
      </c>
      <c r="D412" s="57">
        <v>6</v>
      </c>
      <c r="E412" s="58"/>
      <c r="F412" s="59"/>
      <c r="G412" s="58">
        <f t="shared" si="137"/>
        <v>0</v>
      </c>
      <c r="H412" s="60">
        <f t="shared" si="138"/>
        <v>6</v>
      </c>
      <c r="I412" s="77">
        <v>398.61</v>
      </c>
      <c r="J412" s="93">
        <f t="shared" si="139"/>
        <v>2391.66</v>
      </c>
      <c r="K412" s="61">
        <f t="shared" si="140"/>
        <v>0</v>
      </c>
      <c r="L412" s="62">
        <f t="shared" si="141"/>
        <v>0</v>
      </c>
      <c r="M412" s="61">
        <f t="shared" si="142"/>
        <v>0</v>
      </c>
      <c r="N412" s="61">
        <f t="shared" si="143"/>
        <v>2391.66</v>
      </c>
      <c r="O412" s="63" t="str">
        <f t="shared" si="145"/>
        <v xml:space="preserve"> </v>
      </c>
      <c r="P412" s="63">
        <f t="shared" si="144"/>
        <v>100</v>
      </c>
    </row>
    <row r="413" spans="1:21" ht="13.2" x14ac:dyDescent="0.25">
      <c r="A413" s="43" t="s">
        <v>716</v>
      </c>
      <c r="B413" s="43" t="s">
        <v>46</v>
      </c>
      <c r="C413" s="44"/>
      <c r="D413" s="79"/>
      <c r="E413" s="80"/>
      <c r="F413" s="81"/>
      <c r="G413" s="80"/>
      <c r="H413" s="82"/>
      <c r="I413" s="86"/>
      <c r="J413" s="88">
        <f>J414</f>
        <v>904.16</v>
      </c>
      <c r="K413" s="88">
        <f t="shared" ref="K413:N413" si="147">K414</f>
        <v>0</v>
      </c>
      <c r="L413" s="88">
        <f t="shared" si="147"/>
        <v>0</v>
      </c>
      <c r="M413" s="88">
        <f t="shared" si="147"/>
        <v>0</v>
      </c>
      <c r="N413" s="88">
        <f t="shared" si="147"/>
        <v>904.16</v>
      </c>
      <c r="O413" s="85" t="str">
        <f t="shared" si="145"/>
        <v xml:space="preserve"> </v>
      </c>
      <c r="P413" s="56">
        <f t="shared" si="144"/>
        <v>100</v>
      </c>
    </row>
    <row r="414" spans="1:21" ht="13.2" x14ac:dyDescent="0.25">
      <c r="A414" s="65" t="s">
        <v>717</v>
      </c>
      <c r="B414" s="65" t="s">
        <v>578</v>
      </c>
      <c r="C414" s="41" t="s">
        <v>33</v>
      </c>
      <c r="D414" s="57">
        <v>316.14</v>
      </c>
      <c r="E414" s="58"/>
      <c r="F414" s="59"/>
      <c r="G414" s="58">
        <f t="shared" si="137"/>
        <v>0</v>
      </c>
      <c r="H414" s="60">
        <f t="shared" si="138"/>
        <v>316.14</v>
      </c>
      <c r="I414" s="77">
        <v>2.86</v>
      </c>
      <c r="J414" s="93">
        <f t="shared" si="139"/>
        <v>904.16</v>
      </c>
      <c r="K414" s="61">
        <f t="shared" si="140"/>
        <v>0</v>
      </c>
      <c r="L414" s="62">
        <f t="shared" si="141"/>
        <v>0</v>
      </c>
      <c r="M414" s="61">
        <f t="shared" si="142"/>
        <v>0</v>
      </c>
      <c r="N414" s="61">
        <f t="shared" si="143"/>
        <v>904.16</v>
      </c>
      <c r="O414" s="63" t="str">
        <f t="shared" si="145"/>
        <v xml:space="preserve"> </v>
      </c>
      <c r="P414" s="63">
        <f t="shared" si="144"/>
        <v>100</v>
      </c>
    </row>
    <row r="415" spans="1:21" ht="13.2" x14ac:dyDescent="0.25">
      <c r="A415" s="43">
        <v>5</v>
      </c>
      <c r="B415" s="43" t="s">
        <v>718</v>
      </c>
      <c r="C415" s="44"/>
      <c r="D415" s="79"/>
      <c r="E415" s="80"/>
      <c r="F415" s="81"/>
      <c r="G415" s="80">
        <f t="shared" si="137"/>
        <v>0</v>
      </c>
      <c r="H415" s="82"/>
      <c r="I415" s="86"/>
      <c r="J415" s="88">
        <f>J416+J425+J434</f>
        <v>429774.45</v>
      </c>
      <c r="K415" s="88">
        <f t="shared" ref="K415:N415" si="148">K416+K425+K434</f>
        <v>0</v>
      </c>
      <c r="L415" s="88">
        <f t="shared" si="148"/>
        <v>0</v>
      </c>
      <c r="M415" s="88">
        <f t="shared" si="148"/>
        <v>0</v>
      </c>
      <c r="N415" s="88">
        <f t="shared" si="148"/>
        <v>429774.45</v>
      </c>
      <c r="O415" s="85" t="str">
        <f t="shared" si="145"/>
        <v xml:space="preserve"> </v>
      </c>
      <c r="P415" s="56">
        <f t="shared" si="144"/>
        <v>100</v>
      </c>
      <c r="Q415" s="87"/>
      <c r="R415" s="87"/>
      <c r="S415" s="87"/>
      <c r="T415" s="87"/>
      <c r="U415" s="87"/>
    </row>
    <row r="416" spans="1:21" ht="12" customHeight="1" x14ac:dyDescent="0.25">
      <c r="A416" s="43" t="s">
        <v>719</v>
      </c>
      <c r="B416" s="43" t="s">
        <v>720</v>
      </c>
      <c r="C416" s="44"/>
      <c r="D416" s="79"/>
      <c r="E416" s="80"/>
      <c r="F416" s="81"/>
      <c r="G416" s="80">
        <f t="shared" si="137"/>
        <v>0</v>
      </c>
      <c r="H416" s="82"/>
      <c r="I416" s="86"/>
      <c r="J416" s="88">
        <f>SUM(J417:J424)</f>
        <v>40355.910000000003</v>
      </c>
      <c r="K416" s="88">
        <f t="shared" ref="K416:N416" si="149">SUM(K417:K424)</f>
        <v>0</v>
      </c>
      <c r="L416" s="88">
        <f t="shared" si="149"/>
        <v>0</v>
      </c>
      <c r="M416" s="88">
        <f t="shared" si="149"/>
        <v>0</v>
      </c>
      <c r="N416" s="88">
        <f t="shared" si="149"/>
        <v>40355.910000000003</v>
      </c>
      <c r="O416" s="85" t="str">
        <f t="shared" ref="O416" si="150">IF((M416/J416)=0," ",(M416/J416)*100)</f>
        <v xml:space="preserve"> </v>
      </c>
      <c r="P416" s="56">
        <f t="shared" ref="P416" si="151">IF((N416/J416)=0," ",(N416/J416)*100)</f>
        <v>100</v>
      </c>
      <c r="Q416" s="87"/>
      <c r="R416" s="87"/>
      <c r="S416" s="87"/>
      <c r="T416" s="87"/>
      <c r="U416" s="87"/>
    </row>
    <row r="417" spans="1:16" ht="12" customHeight="1" x14ac:dyDescent="0.25">
      <c r="A417" s="65" t="s">
        <v>721</v>
      </c>
      <c r="B417" s="65" t="s">
        <v>722</v>
      </c>
      <c r="C417" s="41" t="s">
        <v>32</v>
      </c>
      <c r="D417" s="57">
        <v>17</v>
      </c>
      <c r="E417" s="58"/>
      <c r="F417" s="59"/>
      <c r="G417" s="58">
        <f t="shared" si="137"/>
        <v>0</v>
      </c>
      <c r="H417" s="60">
        <f t="shared" si="138"/>
        <v>17</v>
      </c>
      <c r="I417" s="77">
        <v>105.32</v>
      </c>
      <c r="J417" s="93">
        <f t="shared" si="139"/>
        <v>1790.44</v>
      </c>
      <c r="K417" s="61">
        <f t="shared" si="140"/>
        <v>0</v>
      </c>
      <c r="L417" s="62">
        <f t="shared" si="141"/>
        <v>0</v>
      </c>
      <c r="M417" s="61">
        <f t="shared" si="142"/>
        <v>0</v>
      </c>
      <c r="N417" s="61">
        <f t="shared" si="143"/>
        <v>1790.44</v>
      </c>
      <c r="O417" s="63" t="str">
        <f t="shared" si="145"/>
        <v xml:space="preserve"> </v>
      </c>
      <c r="P417" s="63">
        <f t="shared" si="144"/>
        <v>100</v>
      </c>
    </row>
    <row r="418" spans="1:16" ht="26.4" x14ac:dyDescent="0.25">
      <c r="A418" s="65" t="s">
        <v>723</v>
      </c>
      <c r="B418" s="65" t="s">
        <v>724</v>
      </c>
      <c r="C418" s="41" t="s">
        <v>32</v>
      </c>
      <c r="D418" s="57">
        <v>106</v>
      </c>
      <c r="E418" s="58"/>
      <c r="F418" s="59"/>
      <c r="G418" s="58">
        <f t="shared" si="137"/>
        <v>0</v>
      </c>
      <c r="H418" s="60">
        <f t="shared" si="138"/>
        <v>106</v>
      </c>
      <c r="I418" s="77">
        <v>105.35</v>
      </c>
      <c r="J418" s="93">
        <f t="shared" si="139"/>
        <v>11167.1</v>
      </c>
      <c r="K418" s="61">
        <f t="shared" si="140"/>
        <v>0</v>
      </c>
      <c r="L418" s="62">
        <f t="shared" si="141"/>
        <v>0</v>
      </c>
      <c r="M418" s="61">
        <f t="shared" si="142"/>
        <v>0</v>
      </c>
      <c r="N418" s="61">
        <f t="shared" si="143"/>
        <v>11167.1</v>
      </c>
      <c r="O418" s="63" t="str">
        <f t="shared" si="145"/>
        <v xml:space="preserve"> </v>
      </c>
      <c r="P418" s="63">
        <f t="shared" si="144"/>
        <v>100</v>
      </c>
    </row>
    <row r="419" spans="1:16" ht="32.4" customHeight="1" x14ac:dyDescent="0.25">
      <c r="A419" s="65" t="s">
        <v>725</v>
      </c>
      <c r="B419" s="65" t="s">
        <v>726</v>
      </c>
      <c r="C419" s="41" t="s">
        <v>32</v>
      </c>
      <c r="D419" s="57">
        <v>10</v>
      </c>
      <c r="E419" s="58"/>
      <c r="F419" s="59"/>
      <c r="G419" s="58">
        <f t="shared" si="137"/>
        <v>0</v>
      </c>
      <c r="H419" s="60">
        <f t="shared" si="138"/>
        <v>10</v>
      </c>
      <c r="I419" s="77">
        <v>97.42</v>
      </c>
      <c r="J419" s="93">
        <f t="shared" si="139"/>
        <v>974.2</v>
      </c>
      <c r="K419" s="61">
        <f t="shared" si="140"/>
        <v>0</v>
      </c>
      <c r="L419" s="62">
        <f t="shared" si="141"/>
        <v>0</v>
      </c>
      <c r="M419" s="61">
        <f t="shared" si="142"/>
        <v>0</v>
      </c>
      <c r="N419" s="61">
        <f t="shared" si="143"/>
        <v>974.2</v>
      </c>
      <c r="O419" s="63" t="str">
        <f t="shared" si="145"/>
        <v xml:space="preserve"> </v>
      </c>
      <c r="P419" s="63">
        <f t="shared" si="144"/>
        <v>100</v>
      </c>
    </row>
    <row r="420" spans="1:16" ht="29.4" customHeight="1" x14ac:dyDescent="0.25">
      <c r="A420" s="65" t="s">
        <v>727</v>
      </c>
      <c r="B420" s="65" t="s">
        <v>728</v>
      </c>
      <c r="C420" s="41" t="s">
        <v>32</v>
      </c>
      <c r="D420" s="57">
        <v>10</v>
      </c>
      <c r="E420" s="58"/>
      <c r="F420" s="59"/>
      <c r="G420" s="58">
        <f t="shared" si="137"/>
        <v>0</v>
      </c>
      <c r="H420" s="60">
        <f t="shared" si="138"/>
        <v>10</v>
      </c>
      <c r="I420" s="77">
        <v>102.18</v>
      </c>
      <c r="J420" s="93">
        <f t="shared" si="139"/>
        <v>1021.8</v>
      </c>
      <c r="K420" s="61">
        <f t="shared" si="140"/>
        <v>0</v>
      </c>
      <c r="L420" s="62">
        <f t="shared" si="141"/>
        <v>0</v>
      </c>
      <c r="M420" s="61">
        <f t="shared" si="142"/>
        <v>0</v>
      </c>
      <c r="N420" s="61">
        <f t="shared" si="143"/>
        <v>1021.8</v>
      </c>
      <c r="O420" s="63" t="str">
        <f t="shared" si="145"/>
        <v xml:space="preserve"> </v>
      </c>
      <c r="P420" s="63">
        <f t="shared" si="144"/>
        <v>100</v>
      </c>
    </row>
    <row r="421" spans="1:16" s="6" customFormat="1" ht="29.4" customHeight="1" x14ac:dyDescent="0.25">
      <c r="A421" s="65" t="s">
        <v>729</v>
      </c>
      <c r="B421" s="65" t="s">
        <v>730</v>
      </c>
      <c r="C421" s="41" t="s">
        <v>32</v>
      </c>
      <c r="D421" s="57">
        <v>143</v>
      </c>
      <c r="E421" s="58"/>
      <c r="F421" s="59"/>
      <c r="G421" s="58">
        <f t="shared" si="137"/>
        <v>0</v>
      </c>
      <c r="H421" s="60">
        <f t="shared" si="138"/>
        <v>143</v>
      </c>
      <c r="I421" s="77">
        <v>29.42</v>
      </c>
      <c r="J421" s="93">
        <f t="shared" si="139"/>
        <v>4207.0600000000004</v>
      </c>
      <c r="K421" s="61">
        <f t="shared" si="140"/>
        <v>0</v>
      </c>
      <c r="L421" s="62">
        <f t="shared" si="141"/>
        <v>0</v>
      </c>
      <c r="M421" s="61">
        <f t="shared" si="142"/>
        <v>0</v>
      </c>
      <c r="N421" s="61">
        <f t="shared" si="143"/>
        <v>4207.0600000000004</v>
      </c>
      <c r="O421" s="63" t="str">
        <f t="shared" si="145"/>
        <v xml:space="preserve"> </v>
      </c>
      <c r="P421" s="63">
        <f t="shared" si="144"/>
        <v>100</v>
      </c>
    </row>
    <row r="422" spans="1:16" s="6" customFormat="1" ht="36" customHeight="1" x14ac:dyDescent="0.25">
      <c r="A422" s="65" t="s">
        <v>731</v>
      </c>
      <c r="B422" s="65" t="s">
        <v>732</v>
      </c>
      <c r="C422" s="41" t="s">
        <v>11</v>
      </c>
      <c r="D422" s="57">
        <v>183.04</v>
      </c>
      <c r="E422" s="58"/>
      <c r="F422" s="59"/>
      <c r="G422" s="58">
        <f t="shared" si="137"/>
        <v>0</v>
      </c>
      <c r="H422" s="60">
        <f t="shared" si="138"/>
        <v>183.04</v>
      </c>
      <c r="I422" s="77">
        <v>2.37</v>
      </c>
      <c r="J422" s="93">
        <f t="shared" si="139"/>
        <v>433.8</v>
      </c>
      <c r="K422" s="61">
        <f t="shared" si="140"/>
        <v>0</v>
      </c>
      <c r="L422" s="62">
        <f t="shared" si="141"/>
        <v>0</v>
      </c>
      <c r="M422" s="61">
        <f t="shared" si="142"/>
        <v>0</v>
      </c>
      <c r="N422" s="61">
        <f t="shared" si="143"/>
        <v>433.8</v>
      </c>
      <c r="O422" s="63" t="str">
        <f t="shared" si="145"/>
        <v xml:space="preserve"> </v>
      </c>
      <c r="P422" s="63">
        <f t="shared" si="144"/>
        <v>100</v>
      </c>
    </row>
    <row r="423" spans="1:16" ht="22.2" customHeight="1" x14ac:dyDescent="0.25">
      <c r="A423" s="65" t="s">
        <v>733</v>
      </c>
      <c r="B423" s="65" t="s">
        <v>734</v>
      </c>
      <c r="C423" s="41" t="s">
        <v>33</v>
      </c>
      <c r="D423" s="57">
        <v>555.64</v>
      </c>
      <c r="E423" s="58"/>
      <c r="F423" s="59"/>
      <c r="G423" s="58">
        <f t="shared" si="137"/>
        <v>0</v>
      </c>
      <c r="H423" s="60">
        <f t="shared" si="138"/>
        <v>555.64</v>
      </c>
      <c r="I423" s="77">
        <v>30.9</v>
      </c>
      <c r="J423" s="93">
        <f t="shared" si="139"/>
        <v>17169.28</v>
      </c>
      <c r="K423" s="61">
        <f t="shared" si="140"/>
        <v>0</v>
      </c>
      <c r="L423" s="62">
        <f t="shared" si="141"/>
        <v>0</v>
      </c>
      <c r="M423" s="61">
        <f t="shared" si="142"/>
        <v>0</v>
      </c>
      <c r="N423" s="61">
        <f t="shared" si="143"/>
        <v>17169.28</v>
      </c>
      <c r="O423" s="63" t="str">
        <f t="shared" si="145"/>
        <v xml:space="preserve"> </v>
      </c>
      <c r="P423" s="63">
        <f t="shared" si="144"/>
        <v>100</v>
      </c>
    </row>
    <row r="424" spans="1:16" ht="33.6" customHeight="1" x14ac:dyDescent="0.25">
      <c r="A424" s="65" t="s">
        <v>735</v>
      </c>
      <c r="B424" s="65" t="s">
        <v>736</v>
      </c>
      <c r="C424" s="41" t="s">
        <v>34</v>
      </c>
      <c r="D424" s="57">
        <v>27.78</v>
      </c>
      <c r="E424" s="58"/>
      <c r="F424" s="59"/>
      <c r="G424" s="58">
        <f t="shared" si="137"/>
        <v>0</v>
      </c>
      <c r="H424" s="60">
        <f t="shared" si="138"/>
        <v>27.78</v>
      </c>
      <c r="I424" s="77">
        <v>129.31</v>
      </c>
      <c r="J424" s="93">
        <f t="shared" si="139"/>
        <v>3592.23</v>
      </c>
      <c r="K424" s="61">
        <f t="shared" si="140"/>
        <v>0</v>
      </c>
      <c r="L424" s="62">
        <f t="shared" si="141"/>
        <v>0</v>
      </c>
      <c r="M424" s="61">
        <f t="shared" si="142"/>
        <v>0</v>
      </c>
      <c r="N424" s="61">
        <f t="shared" si="143"/>
        <v>3592.23</v>
      </c>
      <c r="O424" s="63" t="str">
        <f t="shared" si="145"/>
        <v xml:space="preserve"> </v>
      </c>
      <c r="P424" s="63">
        <f t="shared" si="144"/>
        <v>100</v>
      </c>
    </row>
    <row r="425" spans="1:16" ht="13.2" x14ac:dyDescent="0.25">
      <c r="A425" s="43" t="s">
        <v>737</v>
      </c>
      <c r="B425" s="43" t="s">
        <v>240</v>
      </c>
      <c r="C425" s="44"/>
      <c r="D425" s="79"/>
      <c r="E425" s="80"/>
      <c r="F425" s="81"/>
      <c r="G425" s="80"/>
      <c r="H425" s="82"/>
      <c r="I425" s="86"/>
      <c r="J425" s="88">
        <f>SUM(J426:J433)</f>
        <v>383090.38</v>
      </c>
      <c r="K425" s="88">
        <f t="shared" ref="K425:N425" si="152">SUM(K426:K433)</f>
        <v>0</v>
      </c>
      <c r="L425" s="88">
        <f t="shared" si="152"/>
        <v>0</v>
      </c>
      <c r="M425" s="88">
        <f t="shared" si="152"/>
        <v>0</v>
      </c>
      <c r="N425" s="88">
        <f t="shared" si="152"/>
        <v>383090.38</v>
      </c>
      <c r="O425" s="85" t="str">
        <f t="shared" si="145"/>
        <v xml:space="preserve"> </v>
      </c>
      <c r="P425" s="56">
        <f t="shared" si="144"/>
        <v>100</v>
      </c>
    </row>
    <row r="426" spans="1:16" ht="28.2" customHeight="1" x14ac:dyDescent="0.25">
      <c r="A426" s="65" t="s">
        <v>738</v>
      </c>
      <c r="B426" s="65" t="s">
        <v>739</v>
      </c>
      <c r="C426" s="41" t="s">
        <v>34</v>
      </c>
      <c r="D426" s="57">
        <v>90.06</v>
      </c>
      <c r="E426" s="58"/>
      <c r="F426" s="59"/>
      <c r="G426" s="58">
        <f t="shared" si="137"/>
        <v>0</v>
      </c>
      <c r="H426" s="60">
        <f t="shared" si="138"/>
        <v>90.06</v>
      </c>
      <c r="I426" s="77">
        <v>169.37</v>
      </c>
      <c r="J426" s="93">
        <f t="shared" si="139"/>
        <v>15253.46</v>
      </c>
      <c r="K426" s="61">
        <f t="shared" si="140"/>
        <v>0</v>
      </c>
      <c r="L426" s="62">
        <f t="shared" si="141"/>
        <v>0</v>
      </c>
      <c r="M426" s="61">
        <f t="shared" si="142"/>
        <v>0</v>
      </c>
      <c r="N426" s="61">
        <f t="shared" si="143"/>
        <v>15253.46</v>
      </c>
      <c r="O426" s="63" t="str">
        <f t="shared" si="145"/>
        <v xml:space="preserve"> </v>
      </c>
      <c r="P426" s="63">
        <f t="shared" si="144"/>
        <v>100</v>
      </c>
    </row>
    <row r="427" spans="1:16" ht="34.200000000000003" customHeight="1" x14ac:dyDescent="0.25">
      <c r="A427" s="65" t="s">
        <v>740</v>
      </c>
      <c r="B427" s="65" t="s">
        <v>741</v>
      </c>
      <c r="C427" s="41" t="s">
        <v>33</v>
      </c>
      <c r="D427" s="57">
        <v>3001.96</v>
      </c>
      <c r="E427" s="58"/>
      <c r="F427" s="59"/>
      <c r="G427" s="58">
        <f t="shared" si="137"/>
        <v>0</v>
      </c>
      <c r="H427" s="60">
        <f t="shared" si="138"/>
        <v>3001.96</v>
      </c>
      <c r="I427" s="77">
        <v>8.51</v>
      </c>
      <c r="J427" s="93">
        <f t="shared" si="139"/>
        <v>25546.68</v>
      </c>
      <c r="K427" s="61">
        <f t="shared" si="140"/>
        <v>0</v>
      </c>
      <c r="L427" s="62">
        <f t="shared" si="141"/>
        <v>0</v>
      </c>
      <c r="M427" s="61">
        <f t="shared" si="142"/>
        <v>0</v>
      </c>
      <c r="N427" s="61">
        <f t="shared" si="143"/>
        <v>25546.68</v>
      </c>
      <c r="O427" s="63" t="str">
        <f t="shared" si="145"/>
        <v xml:space="preserve"> </v>
      </c>
      <c r="P427" s="63">
        <f t="shared" si="144"/>
        <v>100</v>
      </c>
    </row>
    <row r="428" spans="1:16" ht="37.200000000000003" customHeight="1" x14ac:dyDescent="0.25">
      <c r="A428" s="65" t="s">
        <v>742</v>
      </c>
      <c r="B428" s="65" t="s">
        <v>343</v>
      </c>
      <c r="C428" s="41" t="s">
        <v>33</v>
      </c>
      <c r="D428" s="57">
        <v>3001.96</v>
      </c>
      <c r="E428" s="58"/>
      <c r="F428" s="59"/>
      <c r="G428" s="58">
        <f t="shared" si="137"/>
        <v>0</v>
      </c>
      <c r="H428" s="60">
        <f t="shared" si="138"/>
        <v>3001.96</v>
      </c>
      <c r="I428" s="77">
        <v>4.0999999999999996</v>
      </c>
      <c r="J428" s="93">
        <f t="shared" si="139"/>
        <v>12308.04</v>
      </c>
      <c r="K428" s="61">
        <f t="shared" si="140"/>
        <v>0</v>
      </c>
      <c r="L428" s="62">
        <f t="shared" si="141"/>
        <v>0</v>
      </c>
      <c r="M428" s="61">
        <f t="shared" si="142"/>
        <v>0</v>
      </c>
      <c r="N428" s="61">
        <f t="shared" si="143"/>
        <v>12308.04</v>
      </c>
      <c r="O428" s="63" t="str">
        <f t="shared" si="145"/>
        <v xml:space="preserve"> </v>
      </c>
      <c r="P428" s="63">
        <f t="shared" si="144"/>
        <v>100</v>
      </c>
    </row>
    <row r="429" spans="1:16" ht="48.6" customHeight="1" x14ac:dyDescent="0.25">
      <c r="A429" s="65" t="s">
        <v>743</v>
      </c>
      <c r="B429" s="65" t="s">
        <v>744</v>
      </c>
      <c r="C429" s="41" t="s">
        <v>33</v>
      </c>
      <c r="D429" s="57">
        <v>3001.96</v>
      </c>
      <c r="E429" s="58"/>
      <c r="F429" s="59"/>
      <c r="G429" s="58">
        <f t="shared" si="137"/>
        <v>0</v>
      </c>
      <c r="H429" s="60">
        <f t="shared" si="138"/>
        <v>3001.96</v>
      </c>
      <c r="I429" s="77">
        <v>26.66</v>
      </c>
      <c r="J429" s="93">
        <f t="shared" si="139"/>
        <v>80032.25</v>
      </c>
      <c r="K429" s="61">
        <f t="shared" si="140"/>
        <v>0</v>
      </c>
      <c r="L429" s="62">
        <f t="shared" si="141"/>
        <v>0</v>
      </c>
      <c r="M429" s="61">
        <f t="shared" si="142"/>
        <v>0</v>
      </c>
      <c r="N429" s="61">
        <f t="shared" si="143"/>
        <v>80032.25</v>
      </c>
      <c r="O429" s="63" t="str">
        <f t="shared" si="145"/>
        <v xml:space="preserve"> </v>
      </c>
      <c r="P429" s="63">
        <f t="shared" si="144"/>
        <v>100</v>
      </c>
    </row>
    <row r="430" spans="1:16" ht="40.200000000000003" customHeight="1" x14ac:dyDescent="0.25">
      <c r="A430" s="65" t="s">
        <v>745</v>
      </c>
      <c r="B430" s="65" t="s">
        <v>746</v>
      </c>
      <c r="C430" s="41" t="s">
        <v>34</v>
      </c>
      <c r="D430" s="57">
        <v>210.14</v>
      </c>
      <c r="E430" s="58"/>
      <c r="F430" s="59"/>
      <c r="G430" s="58">
        <f t="shared" si="137"/>
        <v>0</v>
      </c>
      <c r="H430" s="60">
        <f t="shared" si="138"/>
        <v>210.14</v>
      </c>
      <c r="I430" s="77">
        <v>807.43</v>
      </c>
      <c r="J430" s="93">
        <f t="shared" si="139"/>
        <v>169673.34</v>
      </c>
      <c r="K430" s="61">
        <f t="shared" si="140"/>
        <v>0</v>
      </c>
      <c r="L430" s="62">
        <f t="shared" si="141"/>
        <v>0</v>
      </c>
      <c r="M430" s="61">
        <f t="shared" si="142"/>
        <v>0</v>
      </c>
      <c r="N430" s="61">
        <f t="shared" si="143"/>
        <v>169673.34</v>
      </c>
      <c r="O430" s="63" t="str">
        <f t="shared" si="145"/>
        <v xml:space="preserve"> </v>
      </c>
      <c r="P430" s="63">
        <f t="shared" si="144"/>
        <v>100</v>
      </c>
    </row>
    <row r="431" spans="1:16" ht="31.2" customHeight="1" x14ac:dyDescent="0.25">
      <c r="A431" s="65" t="s">
        <v>747</v>
      </c>
      <c r="B431" s="65" t="s">
        <v>748</v>
      </c>
      <c r="C431" s="41" t="s">
        <v>33</v>
      </c>
      <c r="D431" s="57">
        <v>103</v>
      </c>
      <c r="E431" s="58"/>
      <c r="F431" s="59"/>
      <c r="G431" s="58">
        <f t="shared" si="137"/>
        <v>0</v>
      </c>
      <c r="H431" s="60">
        <f t="shared" si="138"/>
        <v>103</v>
      </c>
      <c r="I431" s="77">
        <v>7.15</v>
      </c>
      <c r="J431" s="93">
        <f t="shared" si="139"/>
        <v>736.45</v>
      </c>
      <c r="K431" s="61">
        <f t="shared" si="140"/>
        <v>0</v>
      </c>
      <c r="L431" s="62">
        <f t="shared" si="141"/>
        <v>0</v>
      </c>
      <c r="M431" s="61">
        <f t="shared" si="142"/>
        <v>0</v>
      </c>
      <c r="N431" s="61">
        <f t="shared" si="143"/>
        <v>736.45</v>
      </c>
      <c r="O431" s="63" t="str">
        <f t="shared" si="145"/>
        <v xml:space="preserve"> </v>
      </c>
      <c r="P431" s="63">
        <f t="shared" si="144"/>
        <v>100</v>
      </c>
    </row>
    <row r="432" spans="1:16" ht="46.2" customHeight="1" x14ac:dyDescent="0.25">
      <c r="A432" s="65" t="s">
        <v>749</v>
      </c>
      <c r="B432" s="65" t="s">
        <v>52</v>
      </c>
      <c r="C432" s="41" t="s">
        <v>11</v>
      </c>
      <c r="D432" s="57">
        <v>1437.04</v>
      </c>
      <c r="E432" s="58"/>
      <c r="F432" s="59"/>
      <c r="G432" s="58">
        <f t="shared" si="137"/>
        <v>0</v>
      </c>
      <c r="H432" s="60">
        <f t="shared" si="138"/>
        <v>1437.04</v>
      </c>
      <c r="I432" s="77">
        <v>53.48</v>
      </c>
      <c r="J432" s="93">
        <f t="shared" si="139"/>
        <v>76852.899999999994</v>
      </c>
      <c r="K432" s="61">
        <f t="shared" si="140"/>
        <v>0</v>
      </c>
      <c r="L432" s="62">
        <f t="shared" si="141"/>
        <v>0</v>
      </c>
      <c r="M432" s="61">
        <f t="shared" si="142"/>
        <v>0</v>
      </c>
      <c r="N432" s="61">
        <f t="shared" si="143"/>
        <v>76852.899999999994</v>
      </c>
      <c r="O432" s="63" t="str">
        <f t="shared" si="145"/>
        <v xml:space="preserve"> </v>
      </c>
      <c r="P432" s="63">
        <f t="shared" si="144"/>
        <v>100</v>
      </c>
    </row>
    <row r="433" spans="1:18" ht="33.6" customHeight="1" x14ac:dyDescent="0.25">
      <c r="A433" s="65" t="s">
        <v>750</v>
      </c>
      <c r="B433" s="65" t="s">
        <v>751</v>
      </c>
      <c r="C433" s="41" t="s">
        <v>11</v>
      </c>
      <c r="D433" s="57">
        <v>1437.04</v>
      </c>
      <c r="E433" s="58"/>
      <c r="F433" s="59"/>
      <c r="G433" s="58">
        <f t="shared" si="137"/>
        <v>0</v>
      </c>
      <c r="H433" s="60">
        <f t="shared" si="138"/>
        <v>1437.04</v>
      </c>
      <c r="I433" s="77">
        <v>1.87</v>
      </c>
      <c r="J433" s="93">
        <f t="shared" si="139"/>
        <v>2687.26</v>
      </c>
      <c r="K433" s="61">
        <f t="shared" si="140"/>
        <v>0</v>
      </c>
      <c r="L433" s="62">
        <f t="shared" si="141"/>
        <v>0</v>
      </c>
      <c r="M433" s="61">
        <f t="shared" si="142"/>
        <v>0</v>
      </c>
      <c r="N433" s="61">
        <f t="shared" si="143"/>
        <v>2687.26</v>
      </c>
      <c r="O433" s="63" t="str">
        <f t="shared" si="145"/>
        <v xml:space="preserve"> </v>
      </c>
      <c r="P433" s="63">
        <f t="shared" si="144"/>
        <v>100</v>
      </c>
    </row>
    <row r="434" spans="1:18" ht="13.2" x14ac:dyDescent="0.25">
      <c r="A434" s="43" t="s">
        <v>752</v>
      </c>
      <c r="B434" s="43" t="s">
        <v>753</v>
      </c>
      <c r="C434" s="44"/>
      <c r="D434" s="79"/>
      <c r="E434" s="80"/>
      <c r="F434" s="81"/>
      <c r="G434" s="80"/>
      <c r="H434" s="82"/>
      <c r="I434" s="86"/>
      <c r="J434" s="88">
        <f>J435+J436</f>
        <v>6328.16</v>
      </c>
      <c r="K434" s="88">
        <f t="shared" ref="K434:N434" si="153">K435+K436</f>
        <v>0</v>
      </c>
      <c r="L434" s="88">
        <f t="shared" si="153"/>
        <v>0</v>
      </c>
      <c r="M434" s="88">
        <f t="shared" si="153"/>
        <v>0</v>
      </c>
      <c r="N434" s="88">
        <f t="shared" si="153"/>
        <v>6328.16</v>
      </c>
      <c r="O434" s="85" t="str">
        <f t="shared" si="145"/>
        <v xml:space="preserve"> </v>
      </c>
      <c r="P434" s="56">
        <f t="shared" si="144"/>
        <v>100</v>
      </c>
    </row>
    <row r="435" spans="1:18" ht="42" customHeight="1" x14ac:dyDescent="0.25">
      <c r="A435" s="65" t="s">
        <v>754</v>
      </c>
      <c r="B435" s="65" t="s">
        <v>755</v>
      </c>
      <c r="C435" s="41" t="s">
        <v>33</v>
      </c>
      <c r="D435" s="57">
        <v>29.38</v>
      </c>
      <c r="E435" s="58"/>
      <c r="F435" s="59"/>
      <c r="G435" s="58">
        <f t="shared" si="137"/>
        <v>0</v>
      </c>
      <c r="H435" s="60">
        <f t="shared" si="138"/>
        <v>29.38</v>
      </c>
      <c r="I435" s="77">
        <v>32.15</v>
      </c>
      <c r="J435" s="93">
        <f t="shared" si="139"/>
        <v>944.57</v>
      </c>
      <c r="K435" s="61">
        <f t="shared" si="140"/>
        <v>0</v>
      </c>
      <c r="L435" s="62">
        <f t="shared" si="141"/>
        <v>0</v>
      </c>
      <c r="M435" s="61">
        <f t="shared" si="142"/>
        <v>0</v>
      </c>
      <c r="N435" s="61">
        <f t="shared" si="143"/>
        <v>944.57</v>
      </c>
      <c r="O435" s="63" t="str">
        <f t="shared" si="145"/>
        <v xml:space="preserve"> </v>
      </c>
      <c r="P435" s="63">
        <f t="shared" si="144"/>
        <v>100</v>
      </c>
    </row>
    <row r="436" spans="1:18" ht="64.8" customHeight="1" x14ac:dyDescent="0.25">
      <c r="A436" s="65" t="s">
        <v>756</v>
      </c>
      <c r="B436" s="65" t="s">
        <v>48</v>
      </c>
      <c r="C436" s="41" t="s">
        <v>33</v>
      </c>
      <c r="D436" s="57">
        <v>29.38</v>
      </c>
      <c r="E436" s="58"/>
      <c r="F436" s="59"/>
      <c r="G436" s="58">
        <f t="shared" ref="G436" si="154">E436+F436</f>
        <v>0</v>
      </c>
      <c r="H436" s="60">
        <f t="shared" ref="H436" si="155">D436-G436</f>
        <v>29.38</v>
      </c>
      <c r="I436" s="77">
        <v>183.24</v>
      </c>
      <c r="J436" s="93">
        <f t="shared" ref="J436" si="156">ROUND(D436*I436,2)</f>
        <v>5383.59</v>
      </c>
      <c r="K436" s="61">
        <f t="shared" ref="K436" si="157">ROUND(E436*I436,2)</f>
        <v>0</v>
      </c>
      <c r="L436" s="62">
        <f t="shared" ref="L436" si="158">ROUND(F436*I436,2)</f>
        <v>0</v>
      </c>
      <c r="M436" s="61">
        <f t="shared" ref="M436" si="159">K436+L436</f>
        <v>0</v>
      </c>
      <c r="N436" s="61">
        <f t="shared" ref="N436" si="160">J436-M436</f>
        <v>5383.59</v>
      </c>
      <c r="O436" s="63" t="str">
        <f t="shared" si="145"/>
        <v xml:space="preserve"> </v>
      </c>
      <c r="P436" s="63">
        <f t="shared" ref="P436" si="161">IF((N436/J436)=0," ",(N436/J436)*100)</f>
        <v>100</v>
      </c>
    </row>
    <row r="437" spans="1:18" ht="21.6" customHeight="1" x14ac:dyDescent="0.25">
      <c r="A437" s="157" t="s">
        <v>53</v>
      </c>
      <c r="B437" s="157"/>
      <c r="C437" s="157"/>
      <c r="D437" s="157"/>
      <c r="E437" s="157"/>
      <c r="F437" s="157"/>
      <c r="G437" s="157"/>
      <c r="H437" s="157"/>
      <c r="I437" s="157"/>
      <c r="J437" s="103">
        <f>J13+J62+J154+J283+J415</f>
        <v>12360217.562488999</v>
      </c>
      <c r="K437" s="104">
        <f t="shared" ref="K437:N437" si="162">K13+K62+K154+K283+K415</f>
        <v>0</v>
      </c>
      <c r="L437" s="78">
        <f t="shared" si="162"/>
        <v>105184.38</v>
      </c>
      <c r="M437" s="104">
        <f t="shared" si="162"/>
        <v>105184.38</v>
      </c>
      <c r="N437" s="104">
        <f t="shared" si="162"/>
        <v>12245174.122489</v>
      </c>
      <c r="O437" s="56">
        <f t="shared" ref="O437" si="163">IF((M437/J437)=0," ",(M437/J437)*100)</f>
        <v>0.85099133140839989</v>
      </c>
      <c r="P437" s="56">
        <f t="shared" ref="P437" si="164">IF((N437/J437)=0," ",(N437/J437)*100)</f>
        <v>99.06924421501175</v>
      </c>
      <c r="R437" s="39"/>
    </row>
    <row r="438" spans="1:18" ht="21" customHeight="1" x14ac:dyDescent="0.25">
      <c r="A438" s="157" t="s">
        <v>54</v>
      </c>
      <c r="B438" s="157"/>
      <c r="C438" s="157"/>
      <c r="D438" s="157"/>
      <c r="E438" s="157"/>
      <c r="F438" s="157"/>
      <c r="G438" s="157"/>
      <c r="H438" s="157"/>
      <c r="I438" s="157"/>
      <c r="J438" s="105">
        <f>J437/J437</f>
        <v>1</v>
      </c>
      <c r="K438" s="106">
        <f>K437/J437</f>
        <v>0</v>
      </c>
      <c r="L438" s="64">
        <f>L437/J437</f>
        <v>8.5099133140839993E-3</v>
      </c>
      <c r="M438" s="106">
        <f>M437/J437</f>
        <v>8.5099133140839993E-3</v>
      </c>
      <c r="N438" s="106">
        <f>N437/J437</f>
        <v>0.99069244215011754</v>
      </c>
      <c r="O438" s="107"/>
      <c r="P438" s="108"/>
    </row>
    <row r="440" spans="1:18" ht="12" customHeight="1" x14ac:dyDescent="0.25">
      <c r="A440" s="158" t="s">
        <v>25</v>
      </c>
      <c r="B440" s="158"/>
      <c r="C440" s="158" t="s">
        <v>26</v>
      </c>
      <c r="D440" s="158"/>
      <c r="E440" s="158"/>
      <c r="F440" s="158"/>
      <c r="G440" s="158"/>
      <c r="H440" s="159"/>
      <c r="I440" s="159"/>
      <c r="J440" s="159"/>
      <c r="K440" s="159"/>
      <c r="L440" s="159"/>
      <c r="M440" s="159"/>
      <c r="N440" s="159"/>
      <c r="O440" s="159"/>
      <c r="P440" s="159"/>
    </row>
    <row r="441" spans="1:18" ht="12" customHeight="1" x14ac:dyDescent="0.25">
      <c r="A441" s="158"/>
      <c r="B441" s="158"/>
      <c r="C441" s="158"/>
      <c r="D441" s="158"/>
      <c r="E441" s="158"/>
      <c r="F441" s="158"/>
      <c r="G441" s="158"/>
      <c r="H441" s="159"/>
      <c r="I441" s="159"/>
      <c r="J441" s="159"/>
      <c r="K441" s="159"/>
      <c r="L441" s="159"/>
      <c r="M441" s="159"/>
      <c r="N441" s="159"/>
      <c r="O441" s="159"/>
      <c r="P441" s="159"/>
    </row>
    <row r="442" spans="1:18" ht="12" customHeight="1" x14ac:dyDescent="0.25">
      <c r="A442" s="158"/>
      <c r="B442" s="158"/>
      <c r="C442" s="158"/>
      <c r="D442" s="158"/>
      <c r="E442" s="158"/>
      <c r="F442" s="158"/>
      <c r="G442" s="158"/>
      <c r="H442" s="159"/>
      <c r="I442" s="159"/>
      <c r="J442" s="159"/>
      <c r="K442" s="159"/>
      <c r="L442" s="159"/>
      <c r="M442" s="159"/>
      <c r="N442" s="159"/>
      <c r="O442" s="159"/>
      <c r="P442" s="159"/>
    </row>
    <row r="443" spans="1:18" ht="12" customHeight="1" x14ac:dyDescent="0.25">
      <c r="A443" s="158"/>
      <c r="B443" s="158"/>
      <c r="C443" s="158"/>
      <c r="D443" s="158"/>
      <c r="E443" s="158"/>
      <c r="F443" s="158"/>
      <c r="G443" s="158"/>
      <c r="H443" s="159"/>
      <c r="I443" s="159"/>
      <c r="J443" s="159"/>
      <c r="K443" s="159"/>
      <c r="L443" s="159"/>
      <c r="M443" s="159"/>
      <c r="N443" s="159"/>
      <c r="O443" s="159"/>
      <c r="P443" s="159"/>
    </row>
    <row r="444" spans="1:18" ht="12" customHeight="1" x14ac:dyDescent="0.25">
      <c r="A444" s="158"/>
      <c r="B444" s="158"/>
      <c r="C444" s="158"/>
      <c r="D444" s="158"/>
      <c r="E444" s="158"/>
      <c r="F444" s="158"/>
      <c r="G444" s="158"/>
      <c r="H444" s="159"/>
      <c r="I444" s="159"/>
      <c r="J444" s="159"/>
      <c r="K444" s="159"/>
      <c r="L444" s="159"/>
      <c r="M444" s="159"/>
      <c r="N444" s="159"/>
      <c r="O444" s="159"/>
      <c r="P444" s="159"/>
    </row>
  </sheetData>
  <sheetProtection formatCells="0" formatColumns="0" formatRows="0" insertColumns="0" insertRows="0" insertHyperlinks="0" deleteColumns="0" deleteRows="0" sort="0" autoFilter="0" pivotTables="0"/>
  <autoFilter ref="A11:P438" xr:uid="{F8E85330-3F33-43CC-88C3-4351AF109465}">
    <filterColumn colId="3" showButton="0"/>
    <filterColumn colId="4" showButton="0"/>
    <filterColumn colId="5" showButton="0"/>
    <filterColumn colId="6" showButton="0"/>
    <filterColumn colId="8" showButton="0"/>
    <filterColumn colId="9" showButton="0"/>
    <filterColumn colId="10" showButton="0"/>
    <filterColumn colId="11" showButton="0"/>
    <filterColumn colId="12" showButton="0"/>
    <filterColumn colId="14" showButton="0"/>
  </autoFilter>
  <mergeCells count="35">
    <mergeCell ref="I10:J10"/>
    <mergeCell ref="I9:J9"/>
    <mergeCell ref="O11:P11"/>
    <mergeCell ref="F10:H10"/>
    <mergeCell ref="G5:H5"/>
    <mergeCell ref="D11:H11"/>
    <mergeCell ref="I11:N11"/>
    <mergeCell ref="I7:J7"/>
    <mergeCell ref="I8:J8"/>
    <mergeCell ref="K8:M8"/>
    <mergeCell ref="A437:I437"/>
    <mergeCell ref="A438:I438"/>
    <mergeCell ref="A440:B444"/>
    <mergeCell ref="C440:G444"/>
    <mergeCell ref="H440:P444"/>
    <mergeCell ref="A11:A12"/>
    <mergeCell ref="B11:B12"/>
    <mergeCell ref="A1:C2"/>
    <mergeCell ref="A4:C5"/>
    <mergeCell ref="A10:E10"/>
    <mergeCell ref="D4:H4"/>
    <mergeCell ref="G1:H1"/>
    <mergeCell ref="G2:H3"/>
    <mergeCell ref="C11:C12"/>
    <mergeCell ref="A7:H8"/>
    <mergeCell ref="A6:H6"/>
    <mergeCell ref="D1:E3"/>
    <mergeCell ref="F1:F3"/>
    <mergeCell ref="I1:M1"/>
    <mergeCell ref="I2:M3"/>
    <mergeCell ref="K4:M5"/>
    <mergeCell ref="K6:M6"/>
    <mergeCell ref="K7:M7"/>
    <mergeCell ref="I6:J6"/>
    <mergeCell ref="I4:J5"/>
  </mergeCells>
  <phoneticPr fontId="0" type="noConversion"/>
  <printOptions horizontalCentered="1"/>
  <pageMargins left="3.937007874015748E-2" right="3.937007874015748E-2" top="0.74803149606299213" bottom="0.59055118110236227" header="0.31496062992125984" footer="0.31496062992125984"/>
  <pageSetup paperSize="9" scale="50" fitToHeight="0" orientation="landscape" r:id="rId1"/>
  <headerFooter alignWithMargins="0">
    <oddFooter>&amp;R
&amp;11Página &amp;P / &amp;N    &amp;A</oddFooter>
  </headerFooter>
  <rowBreaks count="1" manualBreakCount="1">
    <brk id="402" max="15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B4E094-1B1D-4306-B80F-56BF36F982EB}">
  <sheetPr>
    <pageSetUpPr fitToPage="1"/>
  </sheetPr>
  <dimension ref="A1:J11"/>
  <sheetViews>
    <sheetView view="pageBreakPreview" zoomScale="70" zoomScaleNormal="55" zoomScaleSheetLayoutView="70" workbookViewId="0">
      <selection activeCell="N8" sqref="N8"/>
    </sheetView>
  </sheetViews>
  <sheetFormatPr defaultRowHeight="13.2" x14ac:dyDescent="0.25"/>
  <cols>
    <col min="1" max="1" width="30.109375" style="37" customWidth="1"/>
    <col min="2" max="2" width="58.6640625" customWidth="1"/>
    <col min="3" max="3" width="13.21875" customWidth="1"/>
    <col min="4" max="4" width="21" customWidth="1"/>
    <col min="5" max="5" width="14.77734375" customWidth="1"/>
    <col min="6" max="6" width="17.88671875" customWidth="1"/>
    <col min="7" max="7" width="9.21875" customWidth="1"/>
    <col min="8" max="8" width="9.6640625" customWidth="1"/>
    <col min="9" max="9" width="12.44140625" customWidth="1"/>
    <col min="10" max="10" width="42" customWidth="1"/>
  </cols>
  <sheetData>
    <row r="1" spans="1:10" ht="40.799999999999997" customHeight="1" x14ac:dyDescent="0.25">
      <c r="A1" s="172" t="s">
        <v>758</v>
      </c>
      <c r="B1" s="172"/>
      <c r="C1" s="172"/>
      <c r="D1" s="172"/>
      <c r="E1" s="172"/>
      <c r="F1" s="172"/>
      <c r="G1" s="172"/>
      <c r="H1" s="172"/>
      <c r="I1" s="172"/>
      <c r="J1" s="172"/>
    </row>
    <row r="2" spans="1:10" ht="33.6" customHeight="1" x14ac:dyDescent="0.25">
      <c r="A2" s="30" t="s">
        <v>55</v>
      </c>
      <c r="B2" s="101" t="s">
        <v>56</v>
      </c>
      <c r="C2" s="102" t="s">
        <v>57</v>
      </c>
      <c r="D2" s="102" t="s">
        <v>58</v>
      </c>
      <c r="E2" s="102" t="s">
        <v>59</v>
      </c>
      <c r="F2" s="102" t="s">
        <v>60</v>
      </c>
      <c r="G2" s="171" t="s">
        <v>61</v>
      </c>
      <c r="H2" s="171"/>
      <c r="I2" s="102" t="s">
        <v>62</v>
      </c>
      <c r="J2" s="99" t="s">
        <v>63</v>
      </c>
    </row>
    <row r="3" spans="1:10" ht="21.6" customHeight="1" x14ac:dyDescent="0.25">
      <c r="A3" s="99" t="s">
        <v>73</v>
      </c>
      <c r="B3" s="173" t="s">
        <v>74</v>
      </c>
      <c r="C3" s="174"/>
      <c r="D3" s="174"/>
      <c r="E3" s="174"/>
      <c r="F3" s="174"/>
      <c r="G3" s="174"/>
      <c r="H3" s="174"/>
      <c r="I3" s="174"/>
      <c r="J3" s="175"/>
    </row>
    <row r="4" spans="1:10" ht="24.6" customHeight="1" x14ac:dyDescent="0.25">
      <c r="A4" s="38" t="s">
        <v>75</v>
      </c>
      <c r="B4" s="100" t="s">
        <v>35</v>
      </c>
      <c r="C4" s="31"/>
      <c r="D4" s="31"/>
      <c r="E4" s="31"/>
      <c r="F4" s="31"/>
      <c r="G4" s="31"/>
      <c r="H4" s="34">
        <f>'BM 01 '!F15</f>
        <v>9.4999999999999998E-3</v>
      </c>
      <c r="I4" s="31" t="s">
        <v>760</v>
      </c>
      <c r="J4" s="32" t="s">
        <v>759</v>
      </c>
    </row>
    <row r="5" spans="1:10" ht="25.8" customHeight="1" x14ac:dyDescent="0.25">
      <c r="A5" s="38" t="s">
        <v>76</v>
      </c>
      <c r="B5" s="100" t="s">
        <v>41</v>
      </c>
      <c r="C5" s="31"/>
      <c r="D5" s="31"/>
      <c r="E5" s="31"/>
      <c r="F5" s="31"/>
      <c r="G5" s="31"/>
      <c r="H5" s="34">
        <f>'BM 01 '!F16</f>
        <v>9.4999999999999998E-3</v>
      </c>
      <c r="I5" s="31" t="s">
        <v>760</v>
      </c>
      <c r="J5" s="32" t="s">
        <v>759</v>
      </c>
    </row>
    <row r="6" spans="1:10" ht="27" customHeight="1" x14ac:dyDescent="0.25">
      <c r="A6" s="38" t="s">
        <v>77</v>
      </c>
      <c r="B6" s="100" t="s">
        <v>36</v>
      </c>
      <c r="C6" s="31"/>
      <c r="D6" s="33"/>
      <c r="E6" s="33"/>
      <c r="F6" s="33"/>
      <c r="G6" s="31"/>
      <c r="H6" s="34">
        <f>'BM 01 '!F17</f>
        <v>9.4999999999999998E-3</v>
      </c>
      <c r="I6" s="31" t="s">
        <v>760</v>
      </c>
      <c r="J6" s="32" t="s">
        <v>759</v>
      </c>
    </row>
    <row r="7" spans="1:10" ht="23.4" customHeight="1" x14ac:dyDescent="0.25">
      <c r="A7" s="99" t="s">
        <v>78</v>
      </c>
      <c r="B7" s="173" t="s">
        <v>79</v>
      </c>
      <c r="C7" s="174"/>
      <c r="D7" s="174"/>
      <c r="E7" s="174"/>
      <c r="F7" s="174"/>
      <c r="G7" s="174"/>
      <c r="H7" s="174"/>
      <c r="I7" s="174"/>
      <c r="J7" s="175"/>
    </row>
    <row r="8" spans="1:10" ht="54.6" customHeight="1" x14ac:dyDescent="0.25">
      <c r="A8" s="38" t="s">
        <v>44</v>
      </c>
      <c r="B8" s="100" t="s">
        <v>81</v>
      </c>
      <c r="C8" s="31"/>
      <c r="D8" s="31"/>
      <c r="E8" s="31"/>
      <c r="F8" s="31"/>
      <c r="G8" s="31"/>
      <c r="H8" s="36">
        <f>'BM 01 '!F19</f>
        <v>55.634999999999998</v>
      </c>
      <c r="I8" s="31" t="s">
        <v>82</v>
      </c>
      <c r="J8" s="32" t="s">
        <v>761</v>
      </c>
    </row>
    <row r="9" spans="1:10" ht="31.2" customHeight="1" x14ac:dyDescent="0.25">
      <c r="A9" s="99" t="s">
        <v>83</v>
      </c>
      <c r="B9" s="173" t="s">
        <v>84</v>
      </c>
      <c r="C9" s="174"/>
      <c r="D9" s="174"/>
      <c r="E9" s="174"/>
      <c r="F9" s="174"/>
      <c r="G9" s="174"/>
      <c r="H9" s="174"/>
      <c r="I9" s="174"/>
      <c r="J9" s="175"/>
    </row>
    <row r="10" spans="1:10" ht="42.6" customHeight="1" x14ac:dyDescent="0.25">
      <c r="A10" s="38" t="s">
        <v>88</v>
      </c>
      <c r="B10" s="100" t="s">
        <v>89</v>
      </c>
      <c r="C10" s="35">
        <v>3</v>
      </c>
      <c r="D10" s="31"/>
      <c r="E10" s="31">
        <v>2</v>
      </c>
      <c r="F10" s="31">
        <v>2</v>
      </c>
      <c r="G10" s="31"/>
      <c r="H10" s="36">
        <f>'BM 01 '!F23</f>
        <v>12</v>
      </c>
      <c r="I10" s="31" t="s">
        <v>33</v>
      </c>
      <c r="J10" s="32" t="s">
        <v>762</v>
      </c>
    </row>
    <row r="11" spans="1:10" ht="55.2" customHeight="1" x14ac:dyDescent="0.25">
      <c r="A11" s="38" t="s">
        <v>111</v>
      </c>
      <c r="B11" s="100" t="s">
        <v>112</v>
      </c>
      <c r="C11" s="31"/>
      <c r="D11" s="31">
        <v>430</v>
      </c>
      <c r="E11" s="31"/>
      <c r="F11" s="31"/>
      <c r="G11" s="31"/>
      <c r="H11" s="36">
        <f>'BM 01 '!F34</f>
        <v>430</v>
      </c>
      <c r="I11" s="31" t="s">
        <v>11</v>
      </c>
      <c r="J11" s="32" t="s">
        <v>763</v>
      </c>
    </row>
  </sheetData>
  <mergeCells count="5">
    <mergeCell ref="A1:J1"/>
    <mergeCell ref="G2:H2"/>
    <mergeCell ref="B9:J9"/>
    <mergeCell ref="B7:J7"/>
    <mergeCell ref="B3:J3"/>
  </mergeCells>
  <pageMargins left="0.511811024" right="0.511811024" top="0.78740157499999996" bottom="0.78740157499999996" header="0.31496062000000002" footer="0.31496062000000002"/>
  <pageSetup paperSize="9" scale="59" fitToHeight="0" orientation="landscape" horizontalDpi="0" verticalDpi="0" r:id="rId1"/>
  <rowBreaks count="1" manualBreakCount="1">
    <brk id="11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3</vt:i4>
      </vt:variant>
    </vt:vector>
  </HeadingPairs>
  <TitlesOfParts>
    <vt:vector size="5" baseType="lpstr">
      <vt:lpstr>BM 01 </vt:lpstr>
      <vt:lpstr>MEMORIAL DE CALCULO 01</vt:lpstr>
      <vt:lpstr>'BM 01 '!Area_de_impressao</vt:lpstr>
      <vt:lpstr>'MEMORIAL DE CALCULO 01'!Area_de_impressao</vt:lpstr>
      <vt:lpstr>'BM 01 '!Titulos_de_impressao</vt:lpstr>
    </vt:vector>
  </TitlesOfParts>
  <Company>Fernandes de Melo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Melo</dc:creator>
  <cp:lastModifiedBy>Lauro Amaral Filho</cp:lastModifiedBy>
  <cp:lastPrinted>2025-08-28T11:52:39Z</cp:lastPrinted>
  <dcterms:created xsi:type="dcterms:W3CDTF">2001-05-08T11:00:13Z</dcterms:created>
  <dcterms:modified xsi:type="dcterms:W3CDTF">2025-08-28T11:53:52Z</dcterms:modified>
</cp:coreProperties>
</file>