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\Dropbox\SAO CRISTOVAO - REFORMA DO ABRIGO\MEDICAO\BM 02\EXCEL\"/>
    </mc:Choice>
  </mc:AlternateContent>
  <xr:revisionPtr revIDLastSave="0" documentId="13_ncr:1_{9947177F-3567-497F-B5C1-7326D63B18E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M 02" sheetId="6" r:id="rId1"/>
    <sheet name="memoria de calculo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7" i="6" l="1"/>
  <c r="H178" i="6"/>
  <c r="H176" i="6"/>
  <c r="H108" i="6"/>
  <c r="H109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88" i="6"/>
  <c r="H70" i="6"/>
  <c r="H57" i="6"/>
  <c r="H55" i="6"/>
  <c r="H49" i="6"/>
  <c r="H48" i="6"/>
  <c r="H40" i="6"/>
  <c r="H41" i="6"/>
  <c r="H43" i="6"/>
  <c r="H44" i="6"/>
  <c r="H45" i="6"/>
  <c r="H24" i="6"/>
  <c r="H25" i="6"/>
  <c r="H26" i="6"/>
  <c r="H27" i="6"/>
  <c r="H28" i="6"/>
  <c r="H29" i="6"/>
  <c r="H30" i="6"/>
  <c r="H31" i="6"/>
  <c r="H32" i="6"/>
  <c r="H33" i="6"/>
  <c r="H34" i="6"/>
  <c r="H23" i="6"/>
  <c r="L189" i="6" l="1"/>
  <c r="K189" i="6"/>
  <c r="J189" i="6"/>
  <c r="L188" i="6"/>
  <c r="K188" i="6"/>
  <c r="J188" i="6"/>
  <c r="L186" i="6"/>
  <c r="K186" i="6"/>
  <c r="J186" i="6"/>
  <c r="L185" i="6"/>
  <c r="K185" i="6"/>
  <c r="J185" i="6"/>
  <c r="L183" i="6"/>
  <c r="K183" i="6"/>
  <c r="J183" i="6"/>
  <c r="L182" i="6"/>
  <c r="K182" i="6"/>
  <c r="J182" i="6"/>
  <c r="L181" i="6"/>
  <c r="K181" i="6"/>
  <c r="J181" i="6"/>
  <c r="L180" i="6"/>
  <c r="K180" i="6"/>
  <c r="J180" i="6"/>
  <c r="L178" i="6"/>
  <c r="K178" i="6"/>
  <c r="J178" i="6"/>
  <c r="L177" i="6"/>
  <c r="K177" i="6"/>
  <c r="J177" i="6"/>
  <c r="L176" i="6"/>
  <c r="K176" i="6"/>
  <c r="J176" i="6"/>
  <c r="L174" i="6"/>
  <c r="K174" i="6"/>
  <c r="J174" i="6"/>
  <c r="L173" i="6"/>
  <c r="K173" i="6"/>
  <c r="J173" i="6"/>
  <c r="L172" i="6"/>
  <c r="K172" i="6"/>
  <c r="J172" i="6"/>
  <c r="L171" i="6"/>
  <c r="K171" i="6"/>
  <c r="J171" i="6"/>
  <c r="L170" i="6"/>
  <c r="K170" i="6"/>
  <c r="J170" i="6"/>
  <c r="L169" i="6"/>
  <c r="K169" i="6"/>
  <c r="J169" i="6"/>
  <c r="L168" i="6"/>
  <c r="K168" i="6"/>
  <c r="J168" i="6"/>
  <c r="L166" i="6"/>
  <c r="K166" i="6"/>
  <c r="J166" i="6"/>
  <c r="L165" i="6"/>
  <c r="K165" i="6"/>
  <c r="J165" i="6"/>
  <c r="L164" i="6"/>
  <c r="K164" i="6"/>
  <c r="J164" i="6"/>
  <c r="L163" i="6"/>
  <c r="K163" i="6"/>
  <c r="J163" i="6"/>
  <c r="L162" i="6"/>
  <c r="K162" i="6"/>
  <c r="J162" i="6"/>
  <c r="L161" i="6"/>
  <c r="K161" i="6"/>
  <c r="J161" i="6"/>
  <c r="L160" i="6"/>
  <c r="K160" i="6"/>
  <c r="J160" i="6"/>
  <c r="L157" i="6"/>
  <c r="K157" i="6"/>
  <c r="J157" i="6"/>
  <c r="L156" i="6"/>
  <c r="K156" i="6"/>
  <c r="J156" i="6"/>
  <c r="L155" i="6"/>
  <c r="K155" i="6"/>
  <c r="J155" i="6"/>
  <c r="L154" i="6"/>
  <c r="K154" i="6"/>
  <c r="J154" i="6"/>
  <c r="L153" i="6"/>
  <c r="K153" i="6"/>
  <c r="J153" i="6"/>
  <c r="L152" i="6"/>
  <c r="K152" i="6"/>
  <c r="J152" i="6"/>
  <c r="L150" i="6"/>
  <c r="K150" i="6"/>
  <c r="J150" i="6"/>
  <c r="L149" i="6"/>
  <c r="K149" i="6"/>
  <c r="J149" i="6"/>
  <c r="L148" i="6"/>
  <c r="K148" i="6"/>
  <c r="J148" i="6"/>
  <c r="L147" i="6"/>
  <c r="K147" i="6"/>
  <c r="J147" i="6"/>
  <c r="L146" i="6"/>
  <c r="K146" i="6"/>
  <c r="J146" i="6"/>
  <c r="L145" i="6"/>
  <c r="K145" i="6"/>
  <c r="J145" i="6"/>
  <c r="L143" i="6"/>
  <c r="K143" i="6"/>
  <c r="J143" i="6"/>
  <c r="L142" i="6"/>
  <c r="K142" i="6"/>
  <c r="J142" i="6"/>
  <c r="L141" i="6"/>
  <c r="K141" i="6"/>
  <c r="J141" i="6"/>
  <c r="L140" i="6"/>
  <c r="K140" i="6"/>
  <c r="J140" i="6"/>
  <c r="L138" i="6"/>
  <c r="K138" i="6"/>
  <c r="J138" i="6"/>
  <c r="L137" i="6"/>
  <c r="K137" i="6"/>
  <c r="J137" i="6"/>
  <c r="L135" i="6"/>
  <c r="K135" i="6"/>
  <c r="J135" i="6"/>
  <c r="L134" i="6"/>
  <c r="K134" i="6"/>
  <c r="J134" i="6"/>
  <c r="L133" i="6"/>
  <c r="K133" i="6"/>
  <c r="J133" i="6"/>
  <c r="L131" i="6"/>
  <c r="K131" i="6"/>
  <c r="J131" i="6"/>
  <c r="L128" i="6"/>
  <c r="K128" i="6"/>
  <c r="J128" i="6"/>
  <c r="L127" i="6"/>
  <c r="K127" i="6"/>
  <c r="J127" i="6"/>
  <c r="L126" i="6"/>
  <c r="K126" i="6"/>
  <c r="J126" i="6"/>
  <c r="L125" i="6"/>
  <c r="K125" i="6"/>
  <c r="J125" i="6"/>
  <c r="L124" i="6"/>
  <c r="K124" i="6"/>
  <c r="J124" i="6"/>
  <c r="L123" i="6"/>
  <c r="K123" i="6"/>
  <c r="J123" i="6"/>
  <c r="L122" i="6"/>
  <c r="K122" i="6"/>
  <c r="J122" i="6"/>
  <c r="L121" i="6"/>
  <c r="K121" i="6"/>
  <c r="J121" i="6"/>
  <c r="L119" i="6"/>
  <c r="K119" i="6"/>
  <c r="J119" i="6"/>
  <c r="L118" i="6"/>
  <c r="K118" i="6"/>
  <c r="J118" i="6"/>
  <c r="L117" i="6"/>
  <c r="K117" i="6"/>
  <c r="J117" i="6"/>
  <c r="L116" i="6"/>
  <c r="K116" i="6"/>
  <c r="J116" i="6"/>
  <c r="L115" i="6"/>
  <c r="K115" i="6"/>
  <c r="J115" i="6"/>
  <c r="L113" i="6"/>
  <c r="K113" i="6"/>
  <c r="J113" i="6"/>
  <c r="L112" i="6"/>
  <c r="K112" i="6"/>
  <c r="J112" i="6"/>
  <c r="L110" i="6"/>
  <c r="K110" i="6"/>
  <c r="J110" i="6"/>
  <c r="L109" i="6"/>
  <c r="K109" i="6"/>
  <c r="J109" i="6"/>
  <c r="L108" i="6"/>
  <c r="K108" i="6"/>
  <c r="J108" i="6"/>
  <c r="L107" i="6"/>
  <c r="K107" i="6"/>
  <c r="J107" i="6"/>
  <c r="L106" i="6"/>
  <c r="K106" i="6"/>
  <c r="J106" i="6"/>
  <c r="L105" i="6"/>
  <c r="K105" i="6"/>
  <c r="J105" i="6"/>
  <c r="L102" i="6"/>
  <c r="K102" i="6"/>
  <c r="J102" i="6"/>
  <c r="L101" i="6"/>
  <c r="K101" i="6"/>
  <c r="J101" i="6"/>
  <c r="L100" i="6"/>
  <c r="K100" i="6"/>
  <c r="J100" i="6"/>
  <c r="L99" i="6"/>
  <c r="K99" i="6"/>
  <c r="J99" i="6"/>
  <c r="L98" i="6"/>
  <c r="K98" i="6"/>
  <c r="J98" i="6"/>
  <c r="L97" i="6"/>
  <c r="K97" i="6"/>
  <c r="J97" i="6"/>
  <c r="L96" i="6"/>
  <c r="K96" i="6"/>
  <c r="J96" i="6"/>
  <c r="L95" i="6"/>
  <c r="K95" i="6"/>
  <c r="J95" i="6"/>
  <c r="L94" i="6"/>
  <c r="K94" i="6"/>
  <c r="J94" i="6"/>
  <c r="L93" i="6"/>
  <c r="K93" i="6"/>
  <c r="J93" i="6"/>
  <c r="L92" i="6"/>
  <c r="K92" i="6"/>
  <c r="J92" i="6"/>
  <c r="L91" i="6"/>
  <c r="K91" i="6"/>
  <c r="J91" i="6"/>
  <c r="L90" i="6"/>
  <c r="K90" i="6"/>
  <c r="J90" i="6"/>
  <c r="L89" i="6"/>
  <c r="K89" i="6"/>
  <c r="J89" i="6"/>
  <c r="L88" i="6"/>
  <c r="K88" i="6"/>
  <c r="J88" i="6"/>
  <c r="L86" i="6"/>
  <c r="K86" i="6"/>
  <c r="J86" i="6"/>
  <c r="L85" i="6"/>
  <c r="K85" i="6"/>
  <c r="J85" i="6"/>
  <c r="L84" i="6"/>
  <c r="K84" i="6"/>
  <c r="J84" i="6"/>
  <c r="L83" i="6"/>
  <c r="K83" i="6"/>
  <c r="J83" i="6"/>
  <c r="L82" i="6"/>
  <c r="K82" i="6"/>
  <c r="J82" i="6"/>
  <c r="L81" i="6"/>
  <c r="K81" i="6"/>
  <c r="J81" i="6"/>
  <c r="L80" i="6"/>
  <c r="K80" i="6"/>
  <c r="J80" i="6"/>
  <c r="L79" i="6"/>
  <c r="K79" i="6"/>
  <c r="J79" i="6"/>
  <c r="L77" i="6"/>
  <c r="K77" i="6"/>
  <c r="J77" i="6"/>
  <c r="L76" i="6"/>
  <c r="K76" i="6"/>
  <c r="J76" i="6"/>
  <c r="L75" i="6"/>
  <c r="K75" i="6"/>
  <c r="J75" i="6"/>
  <c r="L74" i="6"/>
  <c r="K74" i="6"/>
  <c r="J74" i="6"/>
  <c r="L73" i="6"/>
  <c r="K73" i="6"/>
  <c r="J73" i="6"/>
  <c r="L72" i="6"/>
  <c r="K72" i="6"/>
  <c r="J72" i="6"/>
  <c r="L71" i="6"/>
  <c r="K71" i="6"/>
  <c r="J71" i="6"/>
  <c r="L70" i="6"/>
  <c r="K70" i="6"/>
  <c r="J70" i="6"/>
  <c r="L68" i="6"/>
  <c r="K68" i="6"/>
  <c r="J68" i="6"/>
  <c r="L67" i="6"/>
  <c r="K67" i="6"/>
  <c r="J67" i="6"/>
  <c r="L66" i="6"/>
  <c r="K66" i="6"/>
  <c r="J66" i="6"/>
  <c r="L65" i="6"/>
  <c r="K65" i="6"/>
  <c r="J65" i="6"/>
  <c r="L64" i="6"/>
  <c r="K64" i="6"/>
  <c r="J64" i="6"/>
  <c r="L63" i="6"/>
  <c r="K63" i="6"/>
  <c r="J63" i="6"/>
  <c r="L62" i="6"/>
  <c r="K62" i="6"/>
  <c r="J62" i="6"/>
  <c r="L61" i="6"/>
  <c r="K61" i="6"/>
  <c r="J61" i="6"/>
  <c r="L60" i="6"/>
  <c r="K60" i="6"/>
  <c r="J60" i="6"/>
  <c r="L59" i="6"/>
  <c r="K59" i="6"/>
  <c r="J59" i="6"/>
  <c r="L57" i="6"/>
  <c r="K57" i="6"/>
  <c r="J57" i="6"/>
  <c r="L56" i="6"/>
  <c r="K56" i="6"/>
  <c r="J56" i="6"/>
  <c r="L55" i="6"/>
  <c r="K55" i="6"/>
  <c r="J55" i="6"/>
  <c r="L53" i="6"/>
  <c r="K53" i="6"/>
  <c r="J53" i="6"/>
  <c r="L52" i="6"/>
  <c r="K52" i="6"/>
  <c r="J52" i="6"/>
  <c r="L49" i="6"/>
  <c r="K49" i="6"/>
  <c r="J49" i="6"/>
  <c r="L48" i="6"/>
  <c r="K48" i="6"/>
  <c r="J48" i="6"/>
  <c r="L46" i="6"/>
  <c r="K46" i="6"/>
  <c r="J46" i="6"/>
  <c r="L45" i="6"/>
  <c r="K45" i="6"/>
  <c r="J45" i="6"/>
  <c r="L44" i="6"/>
  <c r="K44" i="6"/>
  <c r="J44" i="6"/>
  <c r="L43" i="6"/>
  <c r="K43" i="6"/>
  <c r="J43" i="6"/>
  <c r="L42" i="6"/>
  <c r="K42" i="6"/>
  <c r="J42" i="6"/>
  <c r="L41" i="6"/>
  <c r="K41" i="6"/>
  <c r="J41" i="6"/>
  <c r="L40" i="6"/>
  <c r="K40" i="6"/>
  <c r="J40" i="6"/>
  <c r="L39" i="6"/>
  <c r="K39" i="6"/>
  <c r="J39" i="6"/>
  <c r="L37" i="6"/>
  <c r="K37" i="6"/>
  <c r="J37" i="6"/>
  <c r="L36" i="6"/>
  <c r="K36" i="6"/>
  <c r="J36" i="6"/>
  <c r="L35" i="6"/>
  <c r="K35" i="6"/>
  <c r="J35" i="6"/>
  <c r="L34" i="6"/>
  <c r="K34" i="6"/>
  <c r="J34" i="6"/>
  <c r="L33" i="6"/>
  <c r="K33" i="6"/>
  <c r="J33" i="6"/>
  <c r="L32" i="6"/>
  <c r="K32" i="6"/>
  <c r="J32" i="6"/>
  <c r="L31" i="6"/>
  <c r="K31" i="6"/>
  <c r="J31" i="6"/>
  <c r="L30" i="6"/>
  <c r="K30" i="6"/>
  <c r="J30" i="6"/>
  <c r="L29" i="6"/>
  <c r="K29" i="6"/>
  <c r="J29" i="6"/>
  <c r="L28" i="6"/>
  <c r="K28" i="6"/>
  <c r="J28" i="6"/>
  <c r="L27" i="6"/>
  <c r="K27" i="6"/>
  <c r="J27" i="6"/>
  <c r="L26" i="6"/>
  <c r="K26" i="6"/>
  <c r="J26" i="6"/>
  <c r="L25" i="6"/>
  <c r="K25" i="6"/>
  <c r="J25" i="6"/>
  <c r="L24" i="6"/>
  <c r="K24" i="6"/>
  <c r="J24" i="6"/>
  <c r="L23" i="6"/>
  <c r="K23" i="6"/>
  <c r="J23" i="6"/>
  <c r="L21" i="6"/>
  <c r="K21" i="6"/>
  <c r="J21" i="6"/>
  <c r="L19" i="6"/>
  <c r="K19" i="6"/>
  <c r="K18" i="6" s="1"/>
  <c r="J19" i="6"/>
  <c r="O17" i="6"/>
  <c r="L16" i="6"/>
  <c r="K16" i="6"/>
  <c r="J16" i="6"/>
  <c r="K15" i="6"/>
  <c r="L14" i="6"/>
  <c r="K14" i="6"/>
  <c r="J14" i="6"/>
  <c r="L13" i="6"/>
  <c r="K13" i="6"/>
  <c r="J13" i="6"/>
  <c r="L11" i="6"/>
  <c r="K11" i="6"/>
  <c r="J11" i="6"/>
  <c r="L10" i="6"/>
  <c r="K10" i="6"/>
  <c r="J10" i="6"/>
  <c r="G87" i="6"/>
  <c r="H52" i="6" l="1"/>
  <c r="H53" i="6"/>
  <c r="H59" i="6"/>
  <c r="H60" i="6"/>
  <c r="H61" i="6"/>
  <c r="H62" i="6"/>
  <c r="H63" i="6"/>
  <c r="H64" i="6"/>
  <c r="H65" i="6"/>
  <c r="H66" i="6"/>
  <c r="H67" i="6"/>
  <c r="H68" i="6"/>
  <c r="H112" i="6"/>
  <c r="H113" i="6"/>
  <c r="H115" i="6"/>
  <c r="H116" i="6"/>
  <c r="H117" i="6"/>
  <c r="H118" i="6"/>
  <c r="H119" i="6"/>
  <c r="H121" i="6"/>
  <c r="H122" i="6"/>
  <c r="H123" i="6"/>
  <c r="H124" i="6"/>
  <c r="H125" i="6"/>
  <c r="H126" i="6"/>
  <c r="H127" i="6"/>
  <c r="H128" i="6"/>
  <c r="H131" i="6"/>
  <c r="H133" i="6"/>
  <c r="H134" i="6"/>
  <c r="H135" i="6"/>
  <c r="H137" i="6"/>
  <c r="H138" i="6"/>
  <c r="H140" i="6"/>
  <c r="H141" i="6"/>
  <c r="H142" i="6"/>
  <c r="H143" i="6"/>
  <c r="H145" i="6"/>
  <c r="H146" i="6"/>
  <c r="H147" i="6"/>
  <c r="H148" i="6"/>
  <c r="H149" i="6"/>
  <c r="H150" i="6"/>
  <c r="H152" i="6"/>
  <c r="H153" i="6"/>
  <c r="H154" i="6"/>
  <c r="H155" i="6"/>
  <c r="H156" i="6"/>
  <c r="H157" i="6"/>
  <c r="H168" i="6"/>
  <c r="H169" i="6"/>
  <c r="H170" i="6"/>
  <c r="H171" i="6"/>
  <c r="H172" i="6"/>
  <c r="H173" i="6"/>
  <c r="H174" i="6"/>
  <c r="H180" i="6"/>
  <c r="H181" i="6"/>
  <c r="H182" i="6"/>
  <c r="H183" i="6"/>
  <c r="H185" i="6"/>
  <c r="H186" i="6"/>
  <c r="H188" i="6"/>
  <c r="H189" i="6"/>
  <c r="G21" i="6"/>
  <c r="H21" i="6" s="1"/>
  <c r="G23" i="6"/>
  <c r="M23" i="6" s="1"/>
  <c r="O23" i="6" s="1"/>
  <c r="G24" i="6"/>
  <c r="G25" i="6"/>
  <c r="M25" i="6" s="1"/>
  <c r="O25" i="6" s="1"/>
  <c r="G26" i="6"/>
  <c r="G27" i="6"/>
  <c r="G28" i="6"/>
  <c r="G29" i="6"/>
  <c r="G30" i="6"/>
  <c r="G31" i="6"/>
  <c r="G32" i="6"/>
  <c r="G33" i="6"/>
  <c r="G34" i="6"/>
  <c r="G35" i="6"/>
  <c r="H35" i="6" s="1"/>
  <c r="G36" i="6"/>
  <c r="H36" i="6" s="1"/>
  <c r="G37" i="6"/>
  <c r="H37" i="6" s="1"/>
  <c r="G39" i="6"/>
  <c r="G40" i="6"/>
  <c r="G41" i="6"/>
  <c r="G42" i="6"/>
  <c r="G43" i="6"/>
  <c r="M43" i="6" s="1"/>
  <c r="G44" i="6"/>
  <c r="G45" i="6"/>
  <c r="G46" i="6"/>
  <c r="G48" i="6"/>
  <c r="M48" i="6" s="1"/>
  <c r="O48" i="6" s="1"/>
  <c r="G49" i="6"/>
  <c r="G52" i="6"/>
  <c r="M52" i="6" s="1"/>
  <c r="O52" i="6" s="1"/>
  <c r="G53" i="6"/>
  <c r="G55" i="6"/>
  <c r="M55" i="6" s="1"/>
  <c r="O55" i="6" s="1"/>
  <c r="G56" i="6"/>
  <c r="H56" i="6" s="1"/>
  <c r="G57" i="6"/>
  <c r="G59" i="6"/>
  <c r="M59" i="6" s="1"/>
  <c r="O59" i="6" s="1"/>
  <c r="G60" i="6"/>
  <c r="M60" i="6" s="1"/>
  <c r="O60" i="6" s="1"/>
  <c r="G61" i="6"/>
  <c r="G62" i="6"/>
  <c r="G63" i="6"/>
  <c r="G64" i="6"/>
  <c r="G65" i="6"/>
  <c r="G66" i="6"/>
  <c r="G67" i="6"/>
  <c r="G68" i="6"/>
  <c r="G70" i="6"/>
  <c r="G71" i="6"/>
  <c r="G72" i="6"/>
  <c r="G73" i="6"/>
  <c r="G74" i="6"/>
  <c r="H74" i="6" s="1"/>
  <c r="G75" i="6"/>
  <c r="H75" i="6" s="1"/>
  <c r="G76" i="6"/>
  <c r="G77" i="6"/>
  <c r="H77" i="6" s="1"/>
  <c r="G79" i="6"/>
  <c r="G80" i="6"/>
  <c r="H80" i="6" s="1"/>
  <c r="G81" i="6"/>
  <c r="H81" i="6" s="1"/>
  <c r="G82" i="6"/>
  <c r="G83" i="6"/>
  <c r="H83" i="6" s="1"/>
  <c r="G84" i="6"/>
  <c r="H84" i="6" s="1"/>
  <c r="G85" i="6"/>
  <c r="G86" i="6"/>
  <c r="G88" i="6"/>
  <c r="M88" i="6" s="1"/>
  <c r="O88" i="6" s="1"/>
  <c r="G89" i="6"/>
  <c r="G90" i="6"/>
  <c r="M90" i="6" s="1"/>
  <c r="O90" i="6" s="1"/>
  <c r="G91" i="6"/>
  <c r="G92" i="6"/>
  <c r="M92" i="6" s="1"/>
  <c r="G93" i="6"/>
  <c r="G94" i="6"/>
  <c r="G95" i="6"/>
  <c r="G96" i="6"/>
  <c r="G97" i="6"/>
  <c r="G98" i="6"/>
  <c r="M98" i="6" s="1"/>
  <c r="G99" i="6"/>
  <c r="G100" i="6"/>
  <c r="G101" i="6"/>
  <c r="G102" i="6"/>
  <c r="M102" i="6" s="1"/>
  <c r="O102" i="6" s="1"/>
  <c r="G105" i="6"/>
  <c r="G106" i="6"/>
  <c r="H106" i="6" s="1"/>
  <c r="G107" i="6"/>
  <c r="H107" i="6" s="1"/>
  <c r="G108" i="6"/>
  <c r="M108" i="6" s="1"/>
  <c r="O108" i="6" s="1"/>
  <c r="G109" i="6"/>
  <c r="G110" i="6"/>
  <c r="G112" i="6"/>
  <c r="M112" i="6" s="1"/>
  <c r="O112" i="6" s="1"/>
  <c r="G113" i="6"/>
  <c r="G115" i="6"/>
  <c r="M115" i="6" s="1"/>
  <c r="O115" i="6" s="1"/>
  <c r="G116" i="6"/>
  <c r="G117" i="6"/>
  <c r="G118" i="6"/>
  <c r="M118" i="6" s="1"/>
  <c r="O118" i="6" s="1"/>
  <c r="G119" i="6"/>
  <c r="G121" i="6"/>
  <c r="M121" i="6" s="1"/>
  <c r="O121" i="6" s="1"/>
  <c r="G122" i="6"/>
  <c r="G123" i="6"/>
  <c r="G124" i="6"/>
  <c r="M124" i="6" s="1"/>
  <c r="O124" i="6" s="1"/>
  <c r="G125" i="6"/>
  <c r="G126" i="6"/>
  <c r="G127" i="6"/>
  <c r="G128" i="6"/>
  <c r="G131" i="6"/>
  <c r="M131" i="6" s="1"/>
  <c r="O131" i="6" s="1"/>
  <c r="G133" i="6"/>
  <c r="M133" i="6" s="1"/>
  <c r="O133" i="6" s="1"/>
  <c r="G134" i="6"/>
  <c r="G135" i="6"/>
  <c r="G137" i="6"/>
  <c r="M137" i="6" s="1"/>
  <c r="O137" i="6" s="1"/>
  <c r="G138" i="6"/>
  <c r="G140" i="6"/>
  <c r="M140" i="6" s="1"/>
  <c r="O140" i="6" s="1"/>
  <c r="G141" i="6"/>
  <c r="M141" i="6" s="1"/>
  <c r="G142" i="6"/>
  <c r="G143" i="6"/>
  <c r="M143" i="6" s="1"/>
  <c r="G145" i="6"/>
  <c r="M145" i="6" s="1"/>
  <c r="O145" i="6" s="1"/>
  <c r="G146" i="6"/>
  <c r="M146" i="6" s="1"/>
  <c r="G147" i="6"/>
  <c r="G148" i="6"/>
  <c r="G149" i="6"/>
  <c r="G150" i="6"/>
  <c r="M150" i="6" s="1"/>
  <c r="O150" i="6" s="1"/>
  <c r="G152" i="6"/>
  <c r="G153" i="6"/>
  <c r="G154" i="6"/>
  <c r="G155" i="6"/>
  <c r="M155" i="6" s="1"/>
  <c r="O155" i="6" s="1"/>
  <c r="G156" i="6"/>
  <c r="M156" i="6" s="1"/>
  <c r="G157" i="6"/>
  <c r="G160" i="6"/>
  <c r="G161" i="6"/>
  <c r="H161" i="6" s="1"/>
  <c r="G162" i="6"/>
  <c r="H162" i="6" s="1"/>
  <c r="G163" i="6"/>
  <c r="H163" i="6" s="1"/>
  <c r="G164" i="6"/>
  <c r="H164" i="6" s="1"/>
  <c r="G165" i="6"/>
  <c r="H165" i="6" s="1"/>
  <c r="G166" i="6"/>
  <c r="H166" i="6" s="1"/>
  <c r="G168" i="6"/>
  <c r="G169" i="6"/>
  <c r="M169" i="6" s="1"/>
  <c r="O169" i="6" s="1"/>
  <c r="G170" i="6"/>
  <c r="M170" i="6" s="1"/>
  <c r="O170" i="6" s="1"/>
  <c r="G171" i="6"/>
  <c r="G172" i="6"/>
  <c r="M172" i="6" s="1"/>
  <c r="G173" i="6"/>
  <c r="G174" i="6"/>
  <c r="G176" i="6"/>
  <c r="M176" i="6" s="1"/>
  <c r="O176" i="6" s="1"/>
  <c r="G177" i="6"/>
  <c r="G178" i="6"/>
  <c r="G180" i="6"/>
  <c r="M180" i="6" s="1"/>
  <c r="O180" i="6" s="1"/>
  <c r="G181" i="6"/>
  <c r="G182" i="6"/>
  <c r="G183" i="6"/>
  <c r="G185" i="6"/>
  <c r="M185" i="6" s="1"/>
  <c r="O185" i="6" s="1"/>
  <c r="G186" i="6"/>
  <c r="G188" i="6"/>
  <c r="M188" i="6" s="1"/>
  <c r="O188" i="6" s="1"/>
  <c r="G189" i="6"/>
  <c r="G10" i="6"/>
  <c r="H10" i="6" s="1"/>
  <c r="G11" i="6"/>
  <c r="G13" i="6"/>
  <c r="G14" i="6"/>
  <c r="K187" i="6"/>
  <c r="J187" i="6"/>
  <c r="K184" i="6"/>
  <c r="J184" i="6"/>
  <c r="K179" i="6"/>
  <c r="J179" i="6"/>
  <c r="K175" i="6"/>
  <c r="J175" i="6"/>
  <c r="K167" i="6"/>
  <c r="J167" i="6"/>
  <c r="K159" i="6"/>
  <c r="J159" i="6"/>
  <c r="K151" i="6"/>
  <c r="J151" i="6"/>
  <c r="K144" i="6"/>
  <c r="J144" i="6"/>
  <c r="K139" i="6"/>
  <c r="J139" i="6"/>
  <c r="K136" i="6"/>
  <c r="J136" i="6"/>
  <c r="K132" i="6"/>
  <c r="J132" i="6"/>
  <c r="K130" i="6"/>
  <c r="K129" i="6" s="1"/>
  <c r="J130" i="6"/>
  <c r="K120" i="6"/>
  <c r="J120" i="6"/>
  <c r="K114" i="6"/>
  <c r="J114" i="6"/>
  <c r="K111" i="6"/>
  <c r="J111" i="6"/>
  <c r="K104" i="6"/>
  <c r="K103" i="6" s="1"/>
  <c r="J104" i="6"/>
  <c r="K87" i="6"/>
  <c r="J87" i="6"/>
  <c r="K78" i="6"/>
  <c r="J78" i="6"/>
  <c r="K69" i="6"/>
  <c r="J69" i="6"/>
  <c r="K58" i="6"/>
  <c r="J58" i="6"/>
  <c r="K54" i="6"/>
  <c r="J54" i="6"/>
  <c r="K51" i="6"/>
  <c r="J51" i="6"/>
  <c r="K47" i="6"/>
  <c r="J47" i="6"/>
  <c r="K38" i="6"/>
  <c r="J38" i="6"/>
  <c r="K22" i="6"/>
  <c r="K17" i="6"/>
  <c r="J22" i="6"/>
  <c r="K20" i="6"/>
  <c r="J20" i="6"/>
  <c r="J18" i="6"/>
  <c r="L184" i="6"/>
  <c r="N150" i="6"/>
  <c r="N140" i="6"/>
  <c r="L136" i="6"/>
  <c r="L130" i="6"/>
  <c r="N124" i="6"/>
  <c r="N118" i="6"/>
  <c r="N108" i="6"/>
  <c r="N102" i="6"/>
  <c r="N60" i="6"/>
  <c r="N90" i="6"/>
  <c r="N170" i="6"/>
  <c r="L20" i="6"/>
  <c r="L18" i="6"/>
  <c r="J15" i="6"/>
  <c r="K12" i="6"/>
  <c r="J12" i="6"/>
  <c r="K9" i="6"/>
  <c r="J9" i="6"/>
  <c r="G19" i="6"/>
  <c r="H19" i="6" s="1"/>
  <c r="M14" i="6" l="1"/>
  <c r="H14" i="6"/>
  <c r="M39" i="6"/>
  <c r="O39" i="6" s="1"/>
  <c r="H39" i="6"/>
  <c r="M110" i="6"/>
  <c r="H110" i="6"/>
  <c r="M13" i="6"/>
  <c r="O13" i="6" s="1"/>
  <c r="H13" i="6"/>
  <c r="M11" i="6"/>
  <c r="O10" i="6" s="1"/>
  <c r="H11" i="6"/>
  <c r="M86" i="6"/>
  <c r="H86" i="6"/>
  <c r="M82" i="6"/>
  <c r="H82" i="6"/>
  <c r="M79" i="6"/>
  <c r="O79" i="6" s="1"/>
  <c r="H79" i="6"/>
  <c r="K158" i="6"/>
  <c r="M160" i="6"/>
  <c r="O160" i="6" s="1"/>
  <c r="H160" i="6"/>
  <c r="M105" i="6"/>
  <c r="H105" i="6"/>
  <c r="M85" i="6"/>
  <c r="H85" i="6"/>
  <c r="M76" i="6"/>
  <c r="H76" i="6"/>
  <c r="M73" i="6"/>
  <c r="H73" i="6"/>
  <c r="M72" i="6"/>
  <c r="O72" i="6" s="1"/>
  <c r="H72" i="6"/>
  <c r="M71" i="6"/>
  <c r="O71" i="6" s="1"/>
  <c r="H71" i="6"/>
  <c r="M46" i="6"/>
  <c r="H46" i="6"/>
  <c r="M42" i="6"/>
  <c r="H42" i="6"/>
  <c r="N25" i="6"/>
  <c r="N172" i="6"/>
  <c r="O172" i="6"/>
  <c r="N143" i="6"/>
  <c r="O143" i="6"/>
  <c r="N146" i="6"/>
  <c r="O146" i="6"/>
  <c r="N141" i="6"/>
  <c r="O141" i="6"/>
  <c r="N73" i="6"/>
  <c r="O73" i="6"/>
  <c r="N43" i="6"/>
  <c r="O43" i="6"/>
  <c r="N156" i="6"/>
  <c r="O156" i="6"/>
  <c r="N92" i="6"/>
  <c r="O92" i="6"/>
  <c r="K50" i="6"/>
  <c r="K8" i="6" s="1"/>
  <c r="J103" i="6"/>
  <c r="J129" i="6"/>
  <c r="J158" i="6"/>
  <c r="N14" i="6"/>
  <c r="O14" i="6"/>
  <c r="N98" i="6"/>
  <c r="O98" i="6"/>
  <c r="N72" i="6"/>
  <c r="N46" i="6"/>
  <c r="O46" i="6"/>
  <c r="N42" i="6"/>
  <c r="O42" i="6"/>
  <c r="J17" i="6"/>
  <c r="J8" i="6" s="1"/>
  <c r="K190" i="6"/>
  <c r="M163" i="6"/>
  <c r="M153" i="6"/>
  <c r="M138" i="6"/>
  <c r="M126" i="6"/>
  <c r="O126" i="6" s="1"/>
  <c r="M101" i="6"/>
  <c r="M93" i="6"/>
  <c r="M84" i="6"/>
  <c r="M66" i="6"/>
  <c r="M62" i="6"/>
  <c r="M57" i="6"/>
  <c r="M45" i="6"/>
  <c r="M36" i="6"/>
  <c r="M28" i="6"/>
  <c r="M166" i="6"/>
  <c r="M162" i="6"/>
  <c r="M152" i="6"/>
  <c r="M142" i="6"/>
  <c r="M116" i="6"/>
  <c r="O116" i="6" s="1"/>
  <c r="M106" i="6"/>
  <c r="M96" i="6"/>
  <c r="M83" i="6"/>
  <c r="M74" i="6"/>
  <c r="O74" i="6" s="1"/>
  <c r="M65" i="6"/>
  <c r="M56" i="6"/>
  <c r="O56" i="6" s="1"/>
  <c r="M44" i="6"/>
  <c r="M35" i="6"/>
  <c r="M31" i="6"/>
  <c r="M27" i="6"/>
  <c r="M19" i="6"/>
  <c r="M10" i="6"/>
  <c r="M9" i="6" s="1"/>
  <c r="M174" i="6"/>
  <c r="M165" i="6"/>
  <c r="M161" i="6"/>
  <c r="M135" i="6"/>
  <c r="M128" i="6"/>
  <c r="M119" i="6"/>
  <c r="M109" i="6"/>
  <c r="M99" i="6"/>
  <c r="M95" i="6"/>
  <c r="M91" i="6"/>
  <c r="O91" i="6" s="1"/>
  <c r="M77" i="6"/>
  <c r="M68" i="6"/>
  <c r="M64" i="6"/>
  <c r="M34" i="6"/>
  <c r="M30" i="6"/>
  <c r="M26" i="6"/>
  <c r="M21" i="6"/>
  <c r="M182" i="6"/>
  <c r="M177" i="6"/>
  <c r="M168" i="6"/>
  <c r="O168" i="6" s="1"/>
  <c r="M157" i="6"/>
  <c r="M148" i="6"/>
  <c r="M122" i="6"/>
  <c r="M117" i="6"/>
  <c r="M107" i="6"/>
  <c r="M97" i="6"/>
  <c r="M89" i="6"/>
  <c r="M80" i="6"/>
  <c r="O80" i="6" s="1"/>
  <c r="M75" i="6"/>
  <c r="M41" i="6"/>
  <c r="M32" i="6"/>
  <c r="M24" i="6"/>
  <c r="O24" i="6" s="1"/>
  <c r="M186" i="6"/>
  <c r="M181" i="6"/>
  <c r="O181" i="6" s="1"/>
  <c r="M171" i="6"/>
  <c r="M147" i="6"/>
  <c r="O147" i="6" s="1"/>
  <c r="M125" i="6"/>
  <c r="M100" i="6"/>
  <c r="M70" i="6"/>
  <c r="M61" i="6"/>
  <c r="M49" i="6"/>
  <c r="M40" i="6"/>
  <c r="O40" i="6" s="1"/>
  <c r="J50" i="6"/>
  <c r="J190" i="6"/>
  <c r="M189" i="6"/>
  <c r="M183" i="6"/>
  <c r="M178" i="6"/>
  <c r="M173" i="6"/>
  <c r="M164" i="6"/>
  <c r="M154" i="6"/>
  <c r="M149" i="6"/>
  <c r="M134" i="6"/>
  <c r="M127" i="6"/>
  <c r="M123" i="6"/>
  <c r="M113" i="6"/>
  <c r="M94" i="6"/>
  <c r="M81" i="6"/>
  <c r="M67" i="6"/>
  <c r="M63" i="6"/>
  <c r="M53" i="6"/>
  <c r="M51" i="6" s="1"/>
  <c r="M37" i="6"/>
  <c r="M33" i="6"/>
  <c r="M29" i="6"/>
  <c r="L187" i="6"/>
  <c r="L167" i="6"/>
  <c r="L111" i="6"/>
  <c r="L51" i="6"/>
  <c r="L17" i="6"/>
  <c r="L12" i="6"/>
  <c r="L9" i="6"/>
  <c r="M184" i="6"/>
  <c r="O184" i="6" s="1"/>
  <c r="N185" i="6"/>
  <c r="L179" i="6"/>
  <c r="L175" i="6"/>
  <c r="L159" i="6"/>
  <c r="N160" i="6"/>
  <c r="L151" i="6"/>
  <c r="L144" i="6"/>
  <c r="L139" i="6"/>
  <c r="L129" i="6" s="1"/>
  <c r="L132" i="6"/>
  <c r="L120" i="6"/>
  <c r="L114" i="6"/>
  <c r="L104" i="6"/>
  <c r="L103" i="6" s="1"/>
  <c r="L87" i="6"/>
  <c r="L78" i="6"/>
  <c r="L58" i="6"/>
  <c r="L69" i="6"/>
  <c r="L54" i="6"/>
  <c r="L47" i="6"/>
  <c r="L38" i="6"/>
  <c r="N13" i="6"/>
  <c r="M12" i="6"/>
  <c r="O11" i="6" s="1"/>
  <c r="L22" i="6"/>
  <c r="N39" i="6"/>
  <c r="N145" i="6"/>
  <c r="N137" i="6"/>
  <c r="M136" i="6"/>
  <c r="O136" i="6" s="1"/>
  <c r="N121" i="6"/>
  <c r="N88" i="6"/>
  <c r="M47" i="6"/>
  <c r="O47" i="6" s="1"/>
  <c r="N155" i="6"/>
  <c r="N169" i="6"/>
  <c r="N188" i="6"/>
  <c r="N52" i="6"/>
  <c r="N180" i="6"/>
  <c r="M130" i="6"/>
  <c r="N131" i="6"/>
  <c r="N130" i="6" s="1"/>
  <c r="N115" i="6"/>
  <c r="N55" i="6"/>
  <c r="N59" i="6"/>
  <c r="N71" i="6"/>
  <c r="N112" i="6"/>
  <c r="N176" i="6"/>
  <c r="N133" i="6"/>
  <c r="N48" i="6"/>
  <c r="L15" i="6"/>
  <c r="G16" i="6"/>
  <c r="N23" i="6"/>
  <c r="N11" i="6" l="1"/>
  <c r="N79" i="6"/>
  <c r="O110" i="6"/>
  <c r="N110" i="6"/>
  <c r="M16" i="6"/>
  <c r="O16" i="6" s="1"/>
  <c r="H16" i="6"/>
  <c r="O86" i="6"/>
  <c r="N86" i="6"/>
  <c r="O82" i="6"/>
  <c r="N82" i="6"/>
  <c r="L158" i="6"/>
  <c r="O105" i="6"/>
  <c r="N105" i="6"/>
  <c r="O85" i="6"/>
  <c r="N85" i="6"/>
  <c r="O76" i="6"/>
  <c r="N76" i="6"/>
  <c r="N63" i="6"/>
  <c r="O63" i="6"/>
  <c r="N149" i="6"/>
  <c r="O149" i="6"/>
  <c r="N171" i="6"/>
  <c r="O171" i="6"/>
  <c r="N89" i="6"/>
  <c r="O89" i="6"/>
  <c r="N177" i="6"/>
  <c r="N175" i="6" s="1"/>
  <c r="O177" i="6"/>
  <c r="N77" i="6"/>
  <c r="O77" i="6"/>
  <c r="N161" i="6"/>
  <c r="O161" i="6"/>
  <c r="N44" i="6"/>
  <c r="O44" i="6"/>
  <c r="N28" i="6"/>
  <c r="O28" i="6"/>
  <c r="N101" i="6"/>
  <c r="O101" i="6"/>
  <c r="N67" i="6"/>
  <c r="O67" i="6"/>
  <c r="N97" i="6"/>
  <c r="O97" i="6"/>
  <c r="N182" i="6"/>
  <c r="O182" i="6"/>
  <c r="N165" i="6"/>
  <c r="O165" i="6"/>
  <c r="N96" i="6"/>
  <c r="O96" i="6"/>
  <c r="N152" i="6"/>
  <c r="N151" i="6" s="1"/>
  <c r="O152" i="6"/>
  <c r="N36" i="6"/>
  <c r="O36" i="6"/>
  <c r="N66" i="6"/>
  <c r="O66" i="6"/>
  <c r="L50" i="6"/>
  <c r="N37" i="6"/>
  <c r="O37" i="6"/>
  <c r="N81" i="6"/>
  <c r="O81" i="6"/>
  <c r="N127" i="6"/>
  <c r="O127" i="6"/>
  <c r="M159" i="6"/>
  <c r="O164" i="6"/>
  <c r="M187" i="6"/>
  <c r="O187" i="6" s="1"/>
  <c r="O189" i="6"/>
  <c r="N49" i="6"/>
  <c r="O49" i="6"/>
  <c r="N125" i="6"/>
  <c r="O125" i="6"/>
  <c r="N186" i="6"/>
  <c r="O186" i="6"/>
  <c r="N75" i="6"/>
  <c r="O75" i="6"/>
  <c r="N107" i="6"/>
  <c r="O107" i="6"/>
  <c r="N157" i="6"/>
  <c r="O157" i="6"/>
  <c r="N21" i="6"/>
  <c r="N20" i="6" s="1"/>
  <c r="O21" i="6"/>
  <c r="N64" i="6"/>
  <c r="O64" i="6"/>
  <c r="N95" i="6"/>
  <c r="O95" i="6"/>
  <c r="N128" i="6"/>
  <c r="O128" i="6"/>
  <c r="N174" i="6"/>
  <c r="O174" i="6"/>
  <c r="N31" i="6"/>
  <c r="O31" i="6"/>
  <c r="N65" i="6"/>
  <c r="O65" i="6"/>
  <c r="N106" i="6"/>
  <c r="N104" i="6" s="1"/>
  <c r="O106" i="6"/>
  <c r="N162" i="6"/>
  <c r="O162" i="6"/>
  <c r="N45" i="6"/>
  <c r="O45" i="6"/>
  <c r="N84" i="6"/>
  <c r="O84" i="6"/>
  <c r="N138" i="6"/>
  <c r="N136" i="6" s="1"/>
  <c r="O138" i="6"/>
  <c r="N29" i="6"/>
  <c r="O29" i="6"/>
  <c r="N113" i="6"/>
  <c r="O113" i="6"/>
  <c r="N178" i="6"/>
  <c r="O178" i="6"/>
  <c r="N70" i="6"/>
  <c r="O70" i="6"/>
  <c r="N32" i="6"/>
  <c r="O32" i="6"/>
  <c r="N122" i="6"/>
  <c r="O122" i="6"/>
  <c r="N30" i="6"/>
  <c r="O30" i="6"/>
  <c r="N109" i="6"/>
  <c r="O109" i="6"/>
  <c r="M18" i="6"/>
  <c r="O18" i="6" s="1"/>
  <c r="O19" i="6"/>
  <c r="N83" i="6"/>
  <c r="O83" i="6"/>
  <c r="N142" i="6"/>
  <c r="N139" i="6" s="1"/>
  <c r="O142" i="6"/>
  <c r="N62" i="6"/>
  <c r="O62" i="6"/>
  <c r="N163" i="6"/>
  <c r="O163" i="6"/>
  <c r="M139" i="6"/>
  <c r="N33" i="6"/>
  <c r="O33" i="6"/>
  <c r="N123" i="6"/>
  <c r="O123" i="6"/>
  <c r="N154" i="6"/>
  <c r="O154" i="6"/>
  <c r="N183" i="6"/>
  <c r="O183" i="6"/>
  <c r="N100" i="6"/>
  <c r="O100" i="6"/>
  <c r="N41" i="6"/>
  <c r="O41" i="6"/>
  <c r="N148" i="6"/>
  <c r="O148" i="6"/>
  <c r="N34" i="6"/>
  <c r="O34" i="6"/>
  <c r="N119" i="6"/>
  <c r="O119" i="6"/>
  <c r="N27" i="6"/>
  <c r="O27" i="6"/>
  <c r="O130" i="6"/>
  <c r="N12" i="6"/>
  <c r="N53" i="6"/>
  <c r="N51" i="6" s="1"/>
  <c r="O53" i="6"/>
  <c r="N94" i="6"/>
  <c r="O94" i="6"/>
  <c r="N134" i="6"/>
  <c r="O134" i="6"/>
  <c r="N173" i="6"/>
  <c r="O173" i="6"/>
  <c r="N61" i="6"/>
  <c r="O61" i="6"/>
  <c r="N117" i="6"/>
  <c r="O117" i="6"/>
  <c r="N26" i="6"/>
  <c r="O26" i="6"/>
  <c r="N68" i="6"/>
  <c r="O68" i="6"/>
  <c r="N99" i="6"/>
  <c r="O99" i="6"/>
  <c r="N135" i="6"/>
  <c r="N132" i="6" s="1"/>
  <c r="O135" i="6"/>
  <c r="N35" i="6"/>
  <c r="O35" i="6"/>
  <c r="N166" i="6"/>
  <c r="O166" i="6"/>
  <c r="N57" i="6"/>
  <c r="O57" i="6"/>
  <c r="N93" i="6"/>
  <c r="O93" i="6"/>
  <c r="N153" i="6"/>
  <c r="O153" i="6"/>
  <c r="O12" i="6"/>
  <c r="M78" i="6"/>
  <c r="O78" i="6" s="1"/>
  <c r="M144" i="6"/>
  <c r="O144" i="6" s="1"/>
  <c r="M114" i="6"/>
  <c r="O114" i="6" s="1"/>
  <c r="M179" i="6"/>
  <c r="O179" i="6" s="1"/>
  <c r="M87" i="6"/>
  <c r="O87" i="6" s="1"/>
  <c r="M120" i="6"/>
  <c r="O120" i="6" s="1"/>
  <c r="M167" i="6"/>
  <c r="O167" i="6" s="1"/>
  <c r="M54" i="6"/>
  <c r="M104" i="6"/>
  <c r="M175" i="6"/>
  <c r="O175" i="6" s="1"/>
  <c r="M20" i="6"/>
  <c r="O20" i="6" s="1"/>
  <c r="N19" i="6"/>
  <c r="N18" i="6" s="1"/>
  <c r="M38" i="6"/>
  <c r="O38" i="6" s="1"/>
  <c r="M69" i="6"/>
  <c r="O69" i="6" s="1"/>
  <c r="L190" i="6"/>
  <c r="M22" i="6"/>
  <c r="O22" i="6" s="1"/>
  <c r="M132" i="6"/>
  <c r="O132" i="6" s="1"/>
  <c r="M111" i="6"/>
  <c r="O111" i="6" s="1"/>
  <c r="M58" i="6"/>
  <c r="O58" i="6" s="1"/>
  <c r="M151" i="6"/>
  <c r="O151" i="6" s="1"/>
  <c r="N10" i="6"/>
  <c r="N9" i="6" s="1"/>
  <c r="N164" i="6"/>
  <c r="N189" i="6"/>
  <c r="N187" i="6" s="1"/>
  <c r="N40" i="6"/>
  <c r="N147" i="6"/>
  <c r="N181" i="6"/>
  <c r="N24" i="6"/>
  <c r="N80" i="6"/>
  <c r="N168" i="6"/>
  <c r="N91" i="6"/>
  <c r="O9" i="6"/>
  <c r="N56" i="6"/>
  <c r="N74" i="6"/>
  <c r="N116" i="6"/>
  <c r="N126" i="6"/>
  <c r="N120" i="6" s="1"/>
  <c r="N184" i="6"/>
  <c r="N38" i="6"/>
  <c r="N47" i="6"/>
  <c r="N111" i="6"/>
  <c r="M15" i="6"/>
  <c r="O15" i="6" s="1"/>
  <c r="N16" i="6"/>
  <c r="N15" i="6" s="1"/>
  <c r="O51" i="6"/>
  <c r="N17" i="6" l="1"/>
  <c r="N179" i="6"/>
  <c r="L8" i="6"/>
  <c r="N78" i="6"/>
  <c r="N58" i="6"/>
  <c r="N54" i="6"/>
  <c r="N22" i="6"/>
  <c r="M129" i="6"/>
  <c r="N114" i="6"/>
  <c r="N159" i="6"/>
  <c r="N167" i="6"/>
  <c r="O54" i="6"/>
  <c r="M50" i="6"/>
  <c r="O159" i="6"/>
  <c r="M158" i="6"/>
  <c r="N87" i="6"/>
  <c r="O104" i="6"/>
  <c r="M103" i="6"/>
  <c r="N69" i="6"/>
  <c r="N144" i="6"/>
  <c r="M17" i="6"/>
  <c r="M190" i="6"/>
  <c r="O190" i="6" s="1"/>
  <c r="N190" i="6" l="1"/>
  <c r="M8" i="6"/>
  <c r="O103" i="6"/>
  <c r="N103" i="6"/>
  <c r="O50" i="6"/>
  <c r="N50" i="6"/>
  <c r="O158" i="6"/>
  <c r="N158" i="6"/>
  <c r="O129" i="6"/>
  <c r="N129" i="6"/>
  <c r="N8" i="6" l="1"/>
</calcChain>
</file>

<file path=xl/sharedStrings.xml><?xml version="1.0" encoding="utf-8"?>
<sst xmlns="http://schemas.openxmlformats.org/spreadsheetml/2006/main" count="1094" uniqueCount="429">
  <si>
    <t>m</t>
  </si>
  <si>
    <t>un</t>
  </si>
  <si>
    <t>Limpeza geral</t>
  </si>
  <si>
    <t>Item</t>
  </si>
  <si>
    <t>Und</t>
  </si>
  <si>
    <t>Quantidades</t>
  </si>
  <si>
    <t>Preço Unit. (R$)</t>
  </si>
  <si>
    <t>Valores (R$)</t>
  </si>
  <si>
    <t>% Medido</t>
  </si>
  <si>
    <t>Contratada</t>
  </si>
  <si>
    <t xml:space="preserve">Acumulada Anterior </t>
  </si>
  <si>
    <t>Do Período</t>
  </si>
  <si>
    <t>Acumulada até o Período</t>
  </si>
  <si>
    <t>Saldo a medir</t>
  </si>
  <si>
    <t>Contratado</t>
  </si>
  <si>
    <t>Acumulado Anterior</t>
  </si>
  <si>
    <t>Acumulado até o Período</t>
  </si>
  <si>
    <t>BOLETIM DE MEDIÇÃO</t>
  </si>
  <si>
    <t>Placa de obra em chapa aço galvanizado, instalada - Rev 02_01/2022</t>
  </si>
  <si>
    <t>Transporte comercial com caminhão basculante de 10m³, em rodovia pavimentada (densidade=1,5t/m³)</t>
  </si>
  <si>
    <t>Chapisco em parede com argamassa traço t1 - 1:3 (cimento / areia) - Revisado 08/2015</t>
  </si>
  <si>
    <t>DIVERSOS</t>
  </si>
  <si>
    <t>TOTAL DO ORÇAMENTO</t>
  </si>
  <si>
    <t>tkm</t>
  </si>
  <si>
    <t>UN</t>
  </si>
  <si>
    <t>SERVIÇOS CONTRATADOS</t>
  </si>
  <si>
    <t>ASSINATURA DO RESPONSAVEL PELA EXECUÇÃO</t>
  </si>
  <si>
    <t>OBRA:Execução das obras/serviços de reforma e ampliação da unidade de acolhimento institucional "Abrigo Nossa Senhora da Vitória", localizado na Rua Messias Prado, nº 256, Centro Histórico.</t>
  </si>
  <si>
    <t>CONTRATADA: R3 ENGENHARIA LTDA</t>
  </si>
  <si>
    <t>CONTRATANTE: PREFEITURA MUNICIPAL DE SÃO CRISTOVÃO</t>
  </si>
  <si>
    <t xml:space="preserve"> 01.01.001 </t>
  </si>
  <si>
    <t xml:space="preserve"> 01.01.002 </t>
  </si>
  <si>
    <t>MESTRE DE OBRAS COM ENCARGOS COMPLEMENTARES</t>
  </si>
  <si>
    <t>H</t>
  </si>
  <si>
    <t>ENGENHEIRO CIVIL DE OBRA JUNIOR COM ENCARGOS COMPLEMENTARES</t>
  </si>
  <si>
    <t xml:space="preserve"> 01.02.001 </t>
  </si>
  <si>
    <t xml:space="preserve"> 01.02.002 </t>
  </si>
  <si>
    <t>Andaime tubular metálico simples - peça x dia</t>
  </si>
  <si>
    <t>PxD</t>
  </si>
  <si>
    <t>m²</t>
  </si>
  <si>
    <t xml:space="preserve"> 01 </t>
  </si>
  <si>
    <t>REFORMA  E  AMPLIAÇÃO</t>
  </si>
  <si>
    <t xml:space="preserve"> 01.01 </t>
  </si>
  <si>
    <t>ADMINISTRAÇÃO  LOCAL</t>
  </si>
  <si>
    <t xml:space="preserve"> 01.02 </t>
  </si>
  <si>
    <t>SERVIÇOS  PRELIMINARES</t>
  </si>
  <si>
    <t xml:space="preserve"> 01.03 </t>
  </si>
  <si>
    <t>MOBILIZAÇÃO  E  DESMOBILIZAÇÃO</t>
  </si>
  <si>
    <t xml:space="preserve"> 01.03.001 </t>
  </si>
  <si>
    <t>Caminhão Carroceria de madeira 9 t - fonte:DNIT</t>
  </si>
  <si>
    <t>h</t>
  </si>
  <si>
    <t xml:space="preserve"> 01.04 </t>
  </si>
  <si>
    <t>FRETES</t>
  </si>
  <si>
    <t xml:space="preserve"> 01.04.001 </t>
  </si>
  <si>
    <t>FRETES  AREIA</t>
  </si>
  <si>
    <t xml:space="preserve"> 01.04.001.001 </t>
  </si>
  <si>
    <t xml:space="preserve"> 01.04.002 </t>
  </si>
  <si>
    <t>FRETE  BRITA</t>
  </si>
  <si>
    <t xml:space="preserve"> 01.04.002.001 </t>
  </si>
  <si>
    <t xml:space="preserve"> 01.05 </t>
  </si>
  <si>
    <t>DEMOLIÇÃO  E  REMOÇÃO</t>
  </si>
  <si>
    <t xml:space="preserve"> 01.05.001 </t>
  </si>
  <si>
    <t>Demolição de forros</t>
  </si>
  <si>
    <t xml:space="preserve"> 01.05.002 </t>
  </si>
  <si>
    <t>Demolição de alvenaria de bloco cerâmico e=0,09m - revestida</t>
  </si>
  <si>
    <t>m³</t>
  </si>
  <si>
    <t xml:space="preserve"> 01.05.003 </t>
  </si>
  <si>
    <t>REMOÇÃO DE LOUÇAS, DE FORMA MANUAL, SEM REAPROVEITAMENTO. AF_09/2023</t>
  </si>
  <si>
    <t xml:space="preserve"> 01.05.004 </t>
  </si>
  <si>
    <t>Remoção e reassentamento de esquadria de ferro</t>
  </si>
  <si>
    <t xml:space="preserve"> 01.05.005 </t>
  </si>
  <si>
    <t>Remoção de esquadria de madeira, com ou sem batente</t>
  </si>
  <si>
    <t xml:space="preserve"> 01.05.006 </t>
  </si>
  <si>
    <t>Demolição manual de piso cimentado sobre lastro de concreto - Rev 01</t>
  </si>
  <si>
    <t xml:space="preserve"> 01.05.007 </t>
  </si>
  <si>
    <t>Demolição de piso cerâmico ou ladrilho</t>
  </si>
  <si>
    <t xml:space="preserve"> 01.05.008 </t>
  </si>
  <si>
    <t>Demolição de piso de madeira</t>
  </si>
  <si>
    <t xml:space="preserve"> 01.05.009 </t>
  </si>
  <si>
    <t>Demolição de revestimento cerâmico ou azulejo</t>
  </si>
  <si>
    <t xml:space="preserve"> 01.05.010 </t>
  </si>
  <si>
    <t>Remoção de bancada de granito (ou marmore)</t>
  </si>
  <si>
    <t xml:space="preserve"> 01.05.011 </t>
  </si>
  <si>
    <t>Demolição de peitoril de mármore</t>
  </si>
  <si>
    <t xml:space="preserve"> 01.05.012 </t>
  </si>
  <si>
    <t>Demolição de alvenaria de pedra</t>
  </si>
  <si>
    <t xml:space="preserve"> 01.05.013 </t>
  </si>
  <si>
    <t>Coleta e carga manuais de entulho</t>
  </si>
  <si>
    <t xml:space="preserve"> 01.05.014 </t>
  </si>
  <si>
    <t xml:space="preserve"> 01.05.015 </t>
  </si>
  <si>
    <t>Descarte de resíduos da construção civil em área licenciada</t>
  </si>
  <si>
    <t>t</t>
  </si>
  <si>
    <t xml:space="preserve"> 01.06 </t>
  </si>
  <si>
    <t>FUNDAÇÃO/ESTRUTURA</t>
  </si>
  <si>
    <t xml:space="preserve"> 01.06.001 </t>
  </si>
  <si>
    <t>Escavação manual de vala ou cava em material de 1ª categoria, profundidade até 1,50m</t>
  </si>
  <si>
    <t xml:space="preserve"> 01.06.002 </t>
  </si>
  <si>
    <t>Lastro de concreto simples regularizado, fck=13,5 mpa,lançado e adensado</t>
  </si>
  <si>
    <t xml:space="preserve"> 01.06.003 </t>
  </si>
  <si>
    <t>Alvenaria pedra calcárea argamassada c/ cimento e areia traço t-4 (1:5) - 1 saco cimento 50kg / 5 padiolas areia dim. 0,35z0,45x0,23m - Confecção mecânicae transporte</t>
  </si>
  <si>
    <t xml:space="preserve"> 01.06.004 </t>
  </si>
  <si>
    <t>CINTA DE AMARRAÇÃO DE ALVENARIA MOLDADA IN LOCO COM UTILIZAÇÃO DE BLOCOS CANALETA, ESPESSURA DE *20* CM. AF_03/2024</t>
  </si>
  <si>
    <t>M</t>
  </si>
  <si>
    <t xml:space="preserve"> 01.06.005 </t>
  </si>
  <si>
    <t>IMPERMEABILIZAÇÃO DE SUPERFÍCIE COM EMULSÃO ASFÁLTICA, 2 DEMÃOS. AF_09/2023</t>
  </si>
  <si>
    <t xml:space="preserve"> 01.06.006 </t>
  </si>
  <si>
    <t>Laje pré-fabricada treliçada para piso ou cobertura, intereixo 38cm, h=12cm, el. enchimento em bloco cerâmico h=8cm, inclusive escoramento em madeira e capeamento 4cm.</t>
  </si>
  <si>
    <t xml:space="preserve"> 01.06.007 </t>
  </si>
  <si>
    <t>Fornecimento e instalação de tela aço soldada nervurada CA-60, Q-196, malha 10x10cm, ferro 5.0mm (3,11 kg/m2), painel 2,45x6,0m, Telcon ou similar</t>
  </si>
  <si>
    <t xml:space="preserve"> 01.06.008 </t>
  </si>
  <si>
    <t>Concreto Armado fck=30,0MPa, usinado, bombeado, adensado e lançado, para uso Geral, com formas planas em compensado resinado 12mm (05 usos)</t>
  </si>
  <si>
    <t xml:space="preserve"> 01.07 </t>
  </si>
  <si>
    <t>ELEVAÇÕES</t>
  </si>
  <si>
    <t xml:space="preserve"> 01.07.001 </t>
  </si>
  <si>
    <t>Alvenaria bloco cerâmico vedação, 9x19x24cm, e=9cm, com argamassa t5 - 1:2:8 (cimento/cal/areia), junta=1cm - Rev.09</t>
  </si>
  <si>
    <t xml:space="preserve"> 01.07.002 </t>
  </si>
  <si>
    <t>Cintas e vergas em concreto armado pré-moldado fck=15 mpa, seção 9x12cm</t>
  </si>
  <si>
    <t xml:space="preserve"> 01.08 </t>
  </si>
  <si>
    <t>COBERTURA</t>
  </si>
  <si>
    <t xml:space="preserve"> 01.08.001 </t>
  </si>
  <si>
    <t>FORRO</t>
  </si>
  <si>
    <t xml:space="preserve"> 01.08.001.001 </t>
  </si>
  <si>
    <t>Alçapão para forro de pvc, dim=60x60cm, aplicado</t>
  </si>
  <si>
    <t xml:space="preserve"> 01.08.001.002 </t>
  </si>
  <si>
    <t>Forro de pvc, em réguas de 10 ou 20 cm, aplicado,  inclusive estrutura para fixação (perfis em PVC) marca Araforros ou similar, instalado - Rev 06_10/2021</t>
  </si>
  <si>
    <t xml:space="preserve"> 01.08.002 </t>
  </si>
  <si>
    <t>REVISÃO</t>
  </si>
  <si>
    <t xml:space="preserve"> 01.08.002.001 </t>
  </si>
  <si>
    <t>Retirada e reassentamento de madeiramento para telhas cerâmicas</t>
  </si>
  <si>
    <t xml:space="preserve"> 01.08.002.002 </t>
  </si>
  <si>
    <t>Remoção e reassentamento de peça serrada 5 x 14 cm em massaranduba/madeira delei, para telhado</t>
  </si>
  <si>
    <t xml:space="preserve"> 01.08.002.003 </t>
  </si>
  <si>
    <t>Retelhamento em cobertura com telha ceramica tipo canal comum, Itabaiana ou similar.</t>
  </si>
  <si>
    <t xml:space="preserve"> 01.08.003 </t>
  </si>
  <si>
    <t>TELHADO  NOVO</t>
  </si>
  <si>
    <t xml:space="preserve"> 01.08.003.001 </t>
  </si>
  <si>
    <t>Emassamento de cumeeira/espigão de telha cerâmica</t>
  </si>
  <si>
    <t xml:space="preserve"> 01.08.003.002 </t>
  </si>
  <si>
    <t>Emassamento de beiral de telha ceramica</t>
  </si>
  <si>
    <t xml:space="preserve"> 01.08.003.003 </t>
  </si>
  <si>
    <t>Tabeira de madeira lei, 1a qualidade, 2,5x10,0cm para beiral de telhado - Rev01_12/2021</t>
  </si>
  <si>
    <t xml:space="preserve"> 01.08.003.004 </t>
  </si>
  <si>
    <t>Rufo de concreto armado fck=20mpa l=30cm e h=5cm</t>
  </si>
  <si>
    <t xml:space="preserve"> 01.08.003.005 </t>
  </si>
  <si>
    <t>Impermeabilização c/ manta asfáltica aluminizada 3mm, estruturada com não-tecido de poliéster, inclusive aplicação de 1 demão de primer</t>
  </si>
  <si>
    <t xml:space="preserve"> 01.08.003.006 </t>
  </si>
  <si>
    <t>Madeiramento em massaranduba/madeira de lei, acabamento serrado c/ ripão 5 x 3cm e  ripa 4 x 1,5cm, exclusive peças principais</t>
  </si>
  <si>
    <t xml:space="preserve"> 01.08.003.007 </t>
  </si>
  <si>
    <t>Madeiramento em massaranduba/madeira de lei, peça serrada e aparelhada 5cm x 11cm, c/ abertura de encaixes</t>
  </si>
  <si>
    <t xml:space="preserve"> 01.08.003.008 </t>
  </si>
  <si>
    <t>Telhamento com telha cerâmica tipo canal, comum, cor vermelha, Itabaiana ou similar</t>
  </si>
  <si>
    <t xml:space="preserve"> 01.08.003.009 </t>
  </si>
  <si>
    <t xml:space="preserve"> 01.08.003.010 </t>
  </si>
  <si>
    <t>Calha em chapa de aço galvanizado nº 26, desenvolvimento 67 cm (fundo=15 cm, laterais=15 e 22 cm, bordas=3 e 12cm)</t>
  </si>
  <si>
    <t xml:space="preserve"> 01.09 </t>
  </si>
  <si>
    <t>REVESTIMENTO</t>
  </si>
  <si>
    <t xml:space="preserve"> 01.09.001 </t>
  </si>
  <si>
    <t xml:space="preserve"> 01.09.002 </t>
  </si>
  <si>
    <t>Chapisco em teto, e=5mm, com argamassa traço t1 - 1:3 (cimento / areia) - revisasa 08/2015</t>
  </si>
  <si>
    <t xml:space="preserve"> 01.09.003 </t>
  </si>
  <si>
    <t>Apicoamento total de reboco com ponteiras/talhadeiras</t>
  </si>
  <si>
    <t xml:space="preserve"> 01.09.004 </t>
  </si>
  <si>
    <t>Rejuntamento de revestimentos cerâmicos 30cm x 40cm - Rev 01_05/2022</t>
  </si>
  <si>
    <t xml:space="preserve"> 01.09.005 </t>
  </si>
  <si>
    <t>Remoção de rejuntamento em revestimento cerâmico</t>
  </si>
  <si>
    <t xml:space="preserve"> 01.09.006 </t>
  </si>
  <si>
    <t>Reboco ou emboço interno, de parede, com argamassa traço t6 - 1:2:10 (cimento/ cal / areia), espessura 1,5 cm</t>
  </si>
  <si>
    <t xml:space="preserve"> 01.09.007 </t>
  </si>
  <si>
    <t>Reboco ou emboço externo, de parede, com argamassa traço t5 - 1:5 (cimento / areia) com Rebotec, espessura 2,0 cm</t>
  </si>
  <si>
    <t xml:space="preserve"> 01.09.008 </t>
  </si>
  <si>
    <t>REVESTIMENTO CERÂMICO PARA PAREDES INTERNAS COM PLACAS TIPO ESMALTADA DE DIMENSÕES 25X35 CM APLICADAS A MEIA ALTURA DAS PAREDES. AF_02/2023_PE</t>
  </si>
  <si>
    <t xml:space="preserve"> 01.10 </t>
  </si>
  <si>
    <t>PAVIMENTAÇÃO</t>
  </si>
  <si>
    <t xml:space="preserve"> 01.10.001 </t>
  </si>
  <si>
    <t>Camada impermeabilizadora, espessura = 7,0cm, c/ concreto fck = 15mpa</t>
  </si>
  <si>
    <t xml:space="preserve"> 01.10.002 </t>
  </si>
  <si>
    <t>Regularização de base para revest. de pisos com arg. traço t4, esp. média = 2,5cm</t>
  </si>
  <si>
    <t xml:space="preserve"> 01.10.003 </t>
  </si>
  <si>
    <t>Revestimento cerâmico para piso ou parede, cerâmica 60 x 60 cm acabamento brilho, bold, PEI 5, Pointer, linha infinita branco ou similar, aplicado com argamassa industrializada ac-ii, rejuntado, exclusive regularização de base ou emboço</t>
  </si>
  <si>
    <t xml:space="preserve"> 01.10.004 </t>
  </si>
  <si>
    <t>Revestimento cerâmico para piso ou parede, 50 x 50 cm, antiderrapante (porcelanato), Elizabeth ou similar, aplicado com argamassa industrializada ac-iii, rejuntado, exclusive regularização de base ou emboço</t>
  </si>
  <si>
    <t xml:space="preserve"> 01.10.005 </t>
  </si>
  <si>
    <t>EXECUÇÃO DE PASSEIO (CALÇADA) OU PISO DE CONCRETO COM CONCRETO MOLDADO IN LOCO, USINADO C20, ACABAMENTO CONVENCIONAL, NÃO ARMADO. AF_08/2022</t>
  </si>
  <si>
    <t xml:space="preserve"> 01.10.006 </t>
  </si>
  <si>
    <t>Rampa padrão para acesso de deficientes a passeio público, em concreto simples Fck=25MPa, desempolada, com pintura indicativa em novacor, 02 demãos</t>
  </si>
  <si>
    <t xml:space="preserve"> 01.10.007 </t>
  </si>
  <si>
    <t>Revestimento de piso com pedra São Tomé 47x47cm - assentada com argamassa industrializada ac-iii</t>
  </si>
  <si>
    <t xml:space="preserve"> 01.10.008 </t>
  </si>
  <si>
    <t>SOLEIRA EM GRANITO, LARGURA 15 CM, ESPESSURA 2,0 CM. AF_09/2020</t>
  </si>
  <si>
    <t xml:space="preserve"> 01.11 </t>
  </si>
  <si>
    <t>LOUÇAS  E  METAIS</t>
  </si>
  <si>
    <t xml:space="preserve"> 01.11.001 </t>
  </si>
  <si>
    <t>Torneira cromada para lavatório, DECA 1170C (Decamatic) ou similar</t>
  </si>
  <si>
    <t xml:space="preserve"> 01.11.002 </t>
  </si>
  <si>
    <t>Torneira cromada para tanque/jardim, 1/2", ref.1153 C39, DECA ou similar</t>
  </si>
  <si>
    <t xml:space="preserve"> 01.11.003 </t>
  </si>
  <si>
    <t>Fornecimento e instalação de engate plástico</t>
  </si>
  <si>
    <t xml:space="preserve"> 01.11.004 </t>
  </si>
  <si>
    <t>Fornecimento e instalação de valvula para lavatorio cromada</t>
  </si>
  <si>
    <t xml:space="preserve"> 01.11.005 </t>
  </si>
  <si>
    <t>Fornecimento e instalação de valvula plastica para tanque de lavar</t>
  </si>
  <si>
    <t xml:space="preserve"> 01.11.006 </t>
  </si>
  <si>
    <t>Ducha manual mod. 1972 linha C ou similar</t>
  </si>
  <si>
    <t xml:space="preserve"> 01.11.007 </t>
  </si>
  <si>
    <t>Reposição de vaso sanitário convencional - Rev 02_04/2022</t>
  </si>
  <si>
    <t xml:space="preserve"> 01.11.008 </t>
  </si>
  <si>
    <t>Fornecimento e instalação de sifão/tubosinfonado extensivel</t>
  </si>
  <si>
    <t xml:space="preserve"> 01.11.009 </t>
  </si>
  <si>
    <t>Bancada em granito cinza andorinha, e=2cm</t>
  </si>
  <si>
    <t xml:space="preserve"> 01.11.010 </t>
  </si>
  <si>
    <t>Rodopia em granito preto, h = 10 cm, aplicado com argamassa industrializada ac-i</t>
  </si>
  <si>
    <t xml:space="preserve"> 01.11.011 </t>
  </si>
  <si>
    <t>Testeira em granito cinza andorinha, h=10cm, esp=2cm, aplicado com argamassa industrializada AC-I</t>
  </si>
  <si>
    <t xml:space="preserve"> 01.11.012 </t>
  </si>
  <si>
    <t>CUBA DE EMBUTIR RETANGULAR DE AÇO INOXIDÁVEL, 56 X 33 X 12 CM - FORNECIMENTO E INSTALAÇÃO. AF_01/2020</t>
  </si>
  <si>
    <t xml:space="preserve"> 01.11.013 </t>
  </si>
  <si>
    <t>KIT DE ACESSORIOS PARA BANHEIRO EM METAL CROMADO, 5 PECAS, INCLUSO FIXAÇÃO. AF_01/2020</t>
  </si>
  <si>
    <t xml:space="preserve"> 01.11.014 </t>
  </si>
  <si>
    <t>Espelho de cristal com moldura 60x70cm</t>
  </si>
  <si>
    <t xml:space="preserve"> 01.11.015 </t>
  </si>
  <si>
    <t>CHUVEIRO ELÉTRICO COMUM CORPO PLÁSTICO, TIPO DUCHA - FORNECIMENTO E INSTALAÇÃO. AF_01/2020</t>
  </si>
  <si>
    <t xml:space="preserve"> 01.12 </t>
  </si>
  <si>
    <t>ESQUADRIAS</t>
  </si>
  <si>
    <t xml:space="preserve"> 01.12.001 </t>
  </si>
  <si>
    <t>MADEIRA</t>
  </si>
  <si>
    <t xml:space="preserve"> 01.12.001.001 </t>
  </si>
  <si>
    <t>Porta em madeira compensada (canela), lisa, semi-ôca, 0.80 x 2.10 m, para sanitário de deficiente físico (inclusive batente, ferragens, fechadura, suportee chapa de alumínio e=1mm)</t>
  </si>
  <si>
    <t xml:space="preserve"> 01.12.001.002 </t>
  </si>
  <si>
    <t>Porta em madeira de lei, almofadada, 0.70 x 2.10 m, inclusive batentes e ferragens</t>
  </si>
  <si>
    <t xml:space="preserve"> 01.12.001.003 </t>
  </si>
  <si>
    <t>Porta em madeira de lei, almofadada, 0.80 x 2.10 m, inclusive batentes e ferragens</t>
  </si>
  <si>
    <t xml:space="preserve"> 01.12.001.004 </t>
  </si>
  <si>
    <t>Revisão de esquadria de madeira</t>
  </si>
  <si>
    <t xml:space="preserve"> 01.12.001.005 </t>
  </si>
  <si>
    <t>Ferrolho ou targeta de fio redondo ( aliança ou similar ) ref.81098  63mm (2 1/2")</t>
  </si>
  <si>
    <t xml:space="preserve"> 01.12.001.006 </t>
  </si>
  <si>
    <t>PEITORIL LINEAR EM GRANITO OU MÁRMORE, L = 15CM, COMPRIMENTO DE ATÉ 2M, ASSENTADO COM ARGAMASSA 1:6 COM ADITIVO. AF_11/2020</t>
  </si>
  <si>
    <t xml:space="preserve"> 01.12.002 </t>
  </si>
  <si>
    <t>METALICA</t>
  </si>
  <si>
    <t xml:space="preserve"> 01.12.002.001 </t>
  </si>
  <si>
    <t>Revisão de esquadria de ferro</t>
  </si>
  <si>
    <t xml:space="preserve"> 01.12.002.002 </t>
  </si>
  <si>
    <t>Grade ferro 1/2 x 1/2"</t>
  </si>
  <si>
    <t xml:space="preserve"> 01.12.003 </t>
  </si>
  <si>
    <t>ALUMINIO</t>
  </si>
  <si>
    <t xml:space="preserve"> 01.12.003.001 </t>
  </si>
  <si>
    <t>Basculante em alumínio, cor N/P/B, moldura-vidro, tipo convencional ou pivotante, exclusive vidro</t>
  </si>
  <si>
    <t xml:space="preserve"> 01.12.003.002 </t>
  </si>
  <si>
    <t>Reassentamento de vidro temperado</t>
  </si>
  <si>
    <t xml:space="preserve"> 01.12.003.003 </t>
  </si>
  <si>
    <t>Remoção de vidro temperado</t>
  </si>
  <si>
    <t xml:space="preserve"> 01.12.003.004 </t>
  </si>
  <si>
    <t>INSTALAÇÃO DE VIDRO LISO INCOLOR, E = 4 MM, EM ESQUADRIA DE ALUMÍNIO OU PVC, FIXADO COM BAGUETE. AF_01/2021_PS</t>
  </si>
  <si>
    <t xml:space="preserve"> 01.12.003.005 </t>
  </si>
  <si>
    <t>Porta ou janela em alumínio, cor N/P/B,tipo veneziana, de abrir ou correr, completa inclusive caixilhos, dobradiças ou roldanas e fechadura</t>
  </si>
  <si>
    <t xml:space="preserve"> 01.13 </t>
  </si>
  <si>
    <t>ACESSIBILIDADE</t>
  </si>
  <si>
    <t xml:space="preserve"> 01.13.001 </t>
  </si>
  <si>
    <t>BANCO ARTICULADO, EM ACO INOX, PARA PCD, FIXADO NA PAREDE - FORNECIMENTO E INSTALAÇÃO. AF_01/2020</t>
  </si>
  <si>
    <t xml:space="preserve"> 01.13.002 </t>
  </si>
  <si>
    <t>Piso tátil direcional e/ou alerta, de concreto, colorido, p/deficientes visuais, dimensões 25x25cm, aplicado com argamassa industrializada ac-ii, rejuntado, exclusive regularização de base</t>
  </si>
  <si>
    <t xml:space="preserve"> 01.13.003 </t>
  </si>
  <si>
    <t>Piso tátil direcional e/ou alerta, em borracha, p/deficientes visuais, dimensões 25x25cm, aplicado, rejuntado, exclusive regularização de base</t>
  </si>
  <si>
    <t xml:space="preserve"> 01.13.004 </t>
  </si>
  <si>
    <t xml:space="preserve"> 01.13.005 </t>
  </si>
  <si>
    <t>Barra de apoio, reta, fixa, em aço inox, l=40cm, d=1 1/4", Jackwal ou similar</t>
  </si>
  <si>
    <t xml:space="preserve"> 01.13.006 </t>
  </si>
  <si>
    <t>Barra de apoio, reta, fixa, em aço inox, l=70cm, d=1 1/4", Jackwal ou similar</t>
  </si>
  <si>
    <t xml:space="preserve"> 01.13.007 </t>
  </si>
  <si>
    <t>Barra de apoio, reta, fixa, em aço inox, l=80cm, d=1 1/4", Jackwal ou similar</t>
  </si>
  <si>
    <t xml:space="preserve"> 01.13.008 </t>
  </si>
  <si>
    <t>BARRA DE APOIO LATERAL ARTICULADA, COM TRAVA, EM ACO INOX POLIDO, FIXADA NA PAREDE - FORNECIMENTO E INSTALAÇÃO. AF_01/2020</t>
  </si>
  <si>
    <t xml:space="preserve"> 01.14 </t>
  </si>
  <si>
    <t>PINTURA</t>
  </si>
  <si>
    <t xml:space="preserve"> 01.14.001 </t>
  </si>
  <si>
    <t>PAREDES  INTERNAS</t>
  </si>
  <si>
    <t xml:space="preserve"> 01.14.001.001 </t>
  </si>
  <si>
    <t>Pintura para interiores, sobre paredes ou tetos, com lixamento, aplicação de 01 demão de líquido selador, 02 demãos de massa corrida e 02 demãos de tinta pva latex convencional para interiores. Rev 03_04/2022</t>
  </si>
  <si>
    <t xml:space="preserve"> 01.14.002 </t>
  </si>
  <si>
    <t>ESQUADRIAS  DE  MADEIRA</t>
  </si>
  <si>
    <t xml:space="preserve"> 01.14.002.001 </t>
  </si>
  <si>
    <t>Preparo de superfície com lixamento sobre madeira</t>
  </si>
  <si>
    <t xml:space="preserve"> 01.14.002.002 </t>
  </si>
  <si>
    <t>Pintura de proteção sobre madeira com aplicação de 02 demãos de verniz SPARLACK CETOL Ipiranga ou similar - R1</t>
  </si>
  <si>
    <t xml:space="preserve"> 01.14.002.003 </t>
  </si>
  <si>
    <t>PINTURA VERNIZ (INCOLOR) ALQUÍDICO EM MADEIRA, USO INTERNO, 3 DEMÃOS. AF_01/2021</t>
  </si>
  <si>
    <t xml:space="preserve"> 01.14.003 </t>
  </si>
  <si>
    <t>ESQUADRIA  METALICA</t>
  </si>
  <si>
    <t xml:space="preserve"> 01.14.003.001 </t>
  </si>
  <si>
    <t>Remoção de pintura com aplicação 01 demão de removedor de tinta, marca Coral ou similar</t>
  </si>
  <si>
    <t xml:space="preserve"> 01.14.003.002 </t>
  </si>
  <si>
    <t>Pintura para superfícies de madeira com lixamento, aplicação de 01 demão de fundo sintético nivelador e 02 demãos de tinta esmalte ou óleo</t>
  </si>
  <si>
    <t xml:space="preserve"> 01.14.004 </t>
  </si>
  <si>
    <t>FACHADA</t>
  </si>
  <si>
    <t xml:space="preserve"> 01.14.004.001 </t>
  </si>
  <si>
    <t>PINTURA DE MEIO-FIO COM TINTA BRANCA A BASE DE CAL (CAIAÇÃO). AF_05/2021</t>
  </si>
  <si>
    <t xml:space="preserve"> 01.14.004.002 </t>
  </si>
  <si>
    <t>Pintura p/ parede c/ aplicação de 2 demãos tinta novacor, cores cerâmica, concreto, verde ou azul - aplicação c/ rôlo</t>
  </si>
  <si>
    <t xml:space="preserve"> 01.14.004.003 </t>
  </si>
  <si>
    <t>Pintura para exteriores, sobre paredes, com lixamento, aplicação de 01 demão de líquido selador acrílico, 01 demão de textura acrílica branca e 02 demãos de tinta pva latex convencional para exteriores</t>
  </si>
  <si>
    <t xml:space="preserve"> 01.14.004.004 </t>
  </si>
  <si>
    <t>Pintura para exteriores, sobre paredes, com lixamento, aplicação de 01 demão de líquido selador acrílico, 02 demãos de massa acrílica e 02 demãos de tintapva latex convencional para exteriores - Rev 03</t>
  </si>
  <si>
    <t xml:space="preserve"> 01.15 </t>
  </si>
  <si>
    <t>INSTALAÇÕES  SANITÁRIAS/DRENAGEM</t>
  </si>
  <si>
    <t xml:space="preserve"> 01.15.001 </t>
  </si>
  <si>
    <t>Revisão de ponto de esgoto tipo 2 - Rev. 01</t>
  </si>
  <si>
    <t xml:space="preserve"> 01.15.002 </t>
  </si>
  <si>
    <t>Caixa sifonada em pvc,100x150x50mm, acabamento branco, c/grelha e porta grelha</t>
  </si>
  <si>
    <t xml:space="preserve"> 01.15.003 </t>
  </si>
  <si>
    <t>Ralo sifonado em pvc d = 100 mm altura regulável, saída 40 mm, com grelha redonda acabamento cromado</t>
  </si>
  <si>
    <t xml:space="preserve"> 01.15.004 </t>
  </si>
  <si>
    <t>Tubo pvc rígido soldável ponta e bolsa p/ esgoto predial, d =  50 mm</t>
  </si>
  <si>
    <t xml:space="preserve"> 01.15.005 </t>
  </si>
  <si>
    <t>Tubo pvc rígido c/anel borracha, serie normal, p/esgoto predial, d =  40mm</t>
  </si>
  <si>
    <t xml:space="preserve"> 01.15.006 </t>
  </si>
  <si>
    <t>Tubo pvc rígido soldável ponta e bolsa p/ esgoto predial, d = 100 mm</t>
  </si>
  <si>
    <t xml:space="preserve"> 01.16 </t>
  </si>
  <si>
    <t>INSTALAÇÕES  HIDRAULICAS</t>
  </si>
  <si>
    <t xml:space="preserve"> 01.16.001 </t>
  </si>
  <si>
    <t>Revisão de ponto de água tipo 2</t>
  </si>
  <si>
    <t xml:space="preserve"> 01.16.002 </t>
  </si>
  <si>
    <t>Ponto de água fria embutido, c/material pvc rígido soldável Ø 25mm</t>
  </si>
  <si>
    <t xml:space="preserve"> 01.16.003 </t>
  </si>
  <si>
    <t>Registro gaveta c/ canopla cromada, d=20mm (3/4") - ref.1509 Deca ou similar</t>
  </si>
  <si>
    <t xml:space="preserve"> 01.16.004 </t>
  </si>
  <si>
    <t>REGISTRO DE PRESSÃO BRUTO, LATÃO, ROSCÁVEL, 3/4", COM ACABAMENTO E CANOPLA CROMADOS - FORNECIMENTO E INSTALAÇÃO. AF_08/2021</t>
  </si>
  <si>
    <t xml:space="preserve"> 01.16.005 </t>
  </si>
  <si>
    <t>CAIXA D´ÁGUA EM POLIETILENO, 1000 LITROS (INCLUSOS TUBOS, CONEXÕES E TORNEIRA DE BÓIA) - FORNECIMENTO E INSTALAÇÃO. AF_06/2021</t>
  </si>
  <si>
    <t xml:space="preserve"> 01.16.006 </t>
  </si>
  <si>
    <t>CAIXA D´ÁGUA EM POLIETILENO, 500 LITROS (INCLUSOS TUBOS, CONEXÕES E TORNEIRA DE BÓIA) - FORNECIMENTO E INSTALAÇÃO. AF_06/2021</t>
  </si>
  <si>
    <t xml:space="preserve"> 01.17 </t>
  </si>
  <si>
    <t>INSTALAÇÕES  ELETRICAS</t>
  </si>
  <si>
    <t xml:space="preserve"> 01.17.001 </t>
  </si>
  <si>
    <t>QUADROS  E  DISJUNTORES</t>
  </si>
  <si>
    <t xml:space="preserve"> 01.17.001.001 </t>
  </si>
  <si>
    <t>Quadro de distribuição de embutir, em chapa de aço, para até 70 disjuntores, com barramento, padrão DIN, exclusive disjuntores</t>
  </si>
  <si>
    <t xml:space="preserve"> 01.17.001.002 </t>
  </si>
  <si>
    <t>Dispositivo de proteção contra surto de tensão DPS 40kA - 385v</t>
  </si>
  <si>
    <t xml:space="preserve"> 01.17.001.003 </t>
  </si>
  <si>
    <t>Disjuntor bipolar DR 25 A  - Dispositivo residual diferencial, tipo AC, 30MA,ref.5SM1 312-OMB, Siemens ou similar</t>
  </si>
  <si>
    <t xml:space="preserve"> 01.17.001.004 </t>
  </si>
  <si>
    <t>DISJUNTOR BIPOLAR TIPO DIN, CORRENTE NOMINAL DE 10A - FORNECIMENTO E INSTALAÇÃO. AF_10/2020</t>
  </si>
  <si>
    <t xml:space="preserve"> 01.17.001.005 </t>
  </si>
  <si>
    <t>DISJUNTOR BIPOLAR TIPO DIN, CORRENTE NOMINAL DE 16A - FORNECIMENTO E INSTALAÇÃO. AF_10/2020</t>
  </si>
  <si>
    <t xml:space="preserve"> 01.17.001.006 </t>
  </si>
  <si>
    <t>DISJUNTOR BIPOLAR TIPO DIN, CORRENTE NOMINAL DE 32A - FORNECIMENTO E INSTALAÇÃO. AF_10/2020</t>
  </si>
  <si>
    <t xml:space="preserve"> 01.17.001.007 </t>
  </si>
  <si>
    <t>DISJUNTOR MONOPOLAR TIPO DIN, CORRENTE NOMINAL DE 16A - FORNECIMENTO E INSTALAÇÃO. AF_10/2020</t>
  </si>
  <si>
    <t xml:space="preserve"> 01.17.002 </t>
  </si>
  <si>
    <t>INTERRUPTOR/TOMADAS</t>
  </si>
  <si>
    <t xml:space="preserve"> 01.17.002.001 </t>
  </si>
  <si>
    <t>INTERRUPTOR PARALELO (1 MÓDULO), 10A/250V, INCLUINDO SUPORTE E PLACA - FORNECIMENTO E INSTALAÇÃO. AF_03/2023</t>
  </si>
  <si>
    <t xml:space="preserve"> 01.17.002.002 </t>
  </si>
  <si>
    <t>INTERRUPTOR SIMPLES (1 MÓDULO), 10A/250V, INCLUINDO SUPORTE E PLACA - FORNECIMENTO E INSTALAÇÃO. AF_03/2023</t>
  </si>
  <si>
    <t xml:space="preserve"> 01.17.002.003 </t>
  </si>
  <si>
    <t>INTERRUPTOR PARALELO (2 MÓDULOS), 10A/250V, INCLUINDO SUPORTE E PLACA - FORNECIMENTO E INSTALAÇÃO. AF_03/2023</t>
  </si>
  <si>
    <t xml:space="preserve"> 01.17.002.004 </t>
  </si>
  <si>
    <t>INTERRUPTOR SIMPLES (1 MÓDULO) COM 1 TOMADA DE EMBUTIR 2P+T 10 A, INCLUINDO SUPORTE E PLACA - FORNECIMENTO E INSTALAÇÃO. AF_03/2023</t>
  </si>
  <si>
    <t xml:space="preserve"> 01.17.002.005 </t>
  </si>
  <si>
    <t>Fornecimento e instalação de tampa com um furo (espelho ) para caixa 4" x 2"</t>
  </si>
  <si>
    <t xml:space="preserve"> 01.17.002.006 </t>
  </si>
  <si>
    <t>Caixa de passagem pvc, 4" x 2", embutir, p/eletroduto - Rev 01</t>
  </si>
  <si>
    <t xml:space="preserve"> 01.17.002.007 </t>
  </si>
  <si>
    <t>Caixa octogonal 4" x 4", em pvc, p/ ponto de luz embutido</t>
  </si>
  <si>
    <t xml:space="preserve"> 01.17.003 </t>
  </si>
  <si>
    <t>ELETRODUTOS</t>
  </si>
  <si>
    <t xml:space="preserve"> 01.17.003.001 </t>
  </si>
  <si>
    <t>ELETRODUTO FLEXÍVEL CORRUGADO REFORÇADO, PVC, DN 32 MM (1"), PARA CIRCUITOS TERMINAIS, INSTALADO EM LAJE - FORNECIMENTO E INSTALAÇÃO. AF_03/2023</t>
  </si>
  <si>
    <t xml:space="preserve"> 01.17.003.002 </t>
  </si>
  <si>
    <t>ELETRODUTO FLEXÍVEL CORRUGADO REFORÇADO, PVC, DN 25 MM (3/4"), PARA CIRCUITOS TERMINAIS, INSTALADO EM PAREDE - FORNECIMENTO E INSTALAÇÃO. AF_03/2023</t>
  </si>
  <si>
    <t xml:space="preserve"> 01.17.003.003 </t>
  </si>
  <si>
    <t>ELETRODUTO FLEXÍVEL CORRUGADO, PEAD, DN 40 MM (1 1/4"), PARA CIRCUITOS TERMINAIS, INSTALADO EM FORRO - FORNECIMENTO E INSTALAÇÃO. AF_03/2023_PA</t>
  </si>
  <si>
    <t xml:space="preserve"> 01.17.004 </t>
  </si>
  <si>
    <t>CABOS/FIOS</t>
  </si>
  <si>
    <t xml:space="preserve"> 01.17.004.001 </t>
  </si>
  <si>
    <t>CABO DE COBRE FLEXÍVEL ISOLADO, 2,5 MM², ANTI-CHAMA 450/750 V, PARA CIRCUITOS TERMINAIS - FORNECIMENTO E INSTALAÇÃO. AF_03/2023</t>
  </si>
  <si>
    <t xml:space="preserve"> 01.17.004.002 </t>
  </si>
  <si>
    <t>Cabo de cobre flexível isolado, seção  4mm², 450/ 750v / 70°c</t>
  </si>
  <si>
    <t xml:space="preserve"> 01.17.004.003 </t>
  </si>
  <si>
    <t>Cabo de cobre isolado em EPR flexível unipolar  25mm²  - 0,6Kv/1Kv/90°</t>
  </si>
  <si>
    <t xml:space="preserve"> 01.17.004.004 </t>
  </si>
  <si>
    <t>Cabo de cobre isolado em EPR flexível unipolar  16mm²  - 0,6Kv/1Kv/90°</t>
  </si>
  <si>
    <t xml:space="preserve"> 01.17.005 </t>
  </si>
  <si>
    <t>LUMINÁRIAS</t>
  </si>
  <si>
    <t xml:space="preserve"> 01.17.005.001 </t>
  </si>
  <si>
    <t>Luminária tipo balizador para ambiente aberto, corpo em alumínio fundido pintado, difusor em vidro frisado temperado, ref. EX02-S, da Lumicenter ou simiular  (tipo tartaruga)</t>
  </si>
  <si>
    <t xml:space="preserve"> 01.17.005.002 </t>
  </si>
  <si>
    <t>Luminária de embutir aberta para lâmpada fluorescente ou tubo led 2 x 18/20 w(tecnolux ref.fle-8157/232 ou similar), completa,  com lampada tubo led</t>
  </si>
  <si>
    <t xml:space="preserve"> 01.18 </t>
  </si>
  <si>
    <t xml:space="preserve"> 01.18.001 </t>
  </si>
  <si>
    <t xml:space="preserve"> 01.18.002 </t>
  </si>
  <si>
    <t>Placa de inauguração de obra em alumínio 0,60 x 0,80 m</t>
  </si>
  <si>
    <t>Ref. 11/2024</t>
  </si>
  <si>
    <t>CONTRATO Nº: 02/2025</t>
  </si>
  <si>
    <t>ASSINATURA DO RESPONSAVEL PELA FISCALIZAÇÃO</t>
  </si>
  <si>
    <t>MEMORIA DE CALCULO</t>
  </si>
  <si>
    <t xml:space="preserve"> </t>
  </si>
  <si>
    <t>B.M.Nº: 02</t>
  </si>
  <si>
    <t>ACRESCIMO DA SALA TECNICA + ALVENARIA DE FECHAMENTO - 9,84 + 5,40 = 15,24</t>
  </si>
  <si>
    <t>SAPATAS E PILARES - (0,60*0,60*0,60) * 6 = 1,40</t>
  </si>
  <si>
    <t>ÁREA DA SALA DE JANTAR + QUARTO 01 + QUARTO 02 + QUARTO 03 + COZINHA + WC SOCIAL + DEPOSITO + SALA DA COORDENAÇÃO + SALA DAS TECNICAS + SALA DE ATENDIMENTO INDIVIDUAL + ARQUIVO + WC COORDENAÇÃO - 44,24 + 22,89 + 19,83 + 26,13 + 16,70 + 4,05 + 2,85 + 8,00 + 10,25 + 10,25 + 7,65 + 2,90 = 125,74</t>
  </si>
  <si>
    <t>TELHADO TOTAL 01 - 37,89</t>
  </si>
  <si>
    <t>TELHADO 01 + TELHADO 02 - 58,60 + 14,86 = 72,96</t>
  </si>
  <si>
    <t xml:space="preserve">ANEXO 2 - 14,50 </t>
  </si>
  <si>
    <t>CIRCULAÇÃO DA SALA + QUARTO 3 + COZINHA - 0,36 + 0,36 + 0,36 = 1,08</t>
  </si>
  <si>
    <t>ANEXO 2 - 3,20 + 14,37 + 3,20 = 20,77</t>
  </si>
  <si>
    <t>ÁREA DA CALHA = 8,31 M²</t>
  </si>
  <si>
    <t>ACRESCIMO DO ARQUIVO + 20% DO ANEXO 01 + 20% DO ANEXO 2  = 40,23 + 10,50 + 20,00 = 70,73</t>
  </si>
  <si>
    <t>3,50 X 3 = 10,50</t>
  </si>
  <si>
    <t>ÁREA DO ANEXO 2 + AMPLIAÇÃO = 55,84</t>
  </si>
  <si>
    <t>52,31 + 11,83 = 64,13</t>
  </si>
  <si>
    <t xml:space="preserve">ANEXO 02 : 14,36 </t>
  </si>
  <si>
    <t>3,51 M ² - BANHEIRO</t>
  </si>
  <si>
    <t>TODA ÁREA DE APLICAÇÃO DOS REVESTIMENTOS</t>
  </si>
  <si>
    <t>REMOÇÃO DOS REJUNTES JÁ APLICADOS</t>
  </si>
  <si>
    <t>ANEXO  2 + FUNDO + LATERAL 01 + MURO INTERNO + MURO EXTERNO = 29,79 + 10,33 + 54,24 + 5,08 + 5,08 + 30,00 = 134,52</t>
  </si>
  <si>
    <t>COZINHA + ÁREA DE SERVIÇO + WC 02 + QUARTO 03 + QUARTO 02 + QUARTO 01 + ARQUIVO + WC 03 + SALA JANTAR + SALA DE ATENDIMENTO + SALA DAS TECNICAS + SALA DAS COORDENADORAS  = 37,38 + 29,70 + 23,70 + 61,33 + 40,73 + 40,03 + 27,86 + 19,59 + 52,06 + 20,45 + 12,40 + 15,87 = 381,11</t>
  </si>
  <si>
    <t xml:space="preserve">DEMOLIÇÃO DE ALVENARIA + DEMOLIÇÃO DE BANCADA + DEMOLIÇÃO DE PEITORIL + DEMOLIÇÃO DE REVESTIMENTO + DEMOLIÇÃO DE PISO + DEMOLIÇÃO DE LASTRO + DEMOLIÇÃO DE FORRO: 15,38 + 0,09 + 0,10 + 3,64 + 8,09 + 12,17 + 5,84 + 4,02 </t>
  </si>
  <si>
    <t>90,831 * 24,4 = 2347,04</t>
  </si>
  <si>
    <t>Período:  01/10/2025 a 30/11/2025</t>
  </si>
  <si>
    <t>36,28/100 * 150 = 54,42 - percentual da medição x quantidade</t>
  </si>
  <si>
    <t>36,28/100 * 80 = 29,02 - percentual da medição x quantidade</t>
  </si>
  <si>
    <t>36,28/100 * 3000 = 1088,40 - percentual da medição x quantidade</t>
  </si>
  <si>
    <t>36,28/100 * 5 = 1,81 - percentual da medição x quantidade</t>
  </si>
  <si>
    <t>36,28/100 * 1067 = 387,11  - percentual da medição x quantidade</t>
  </si>
  <si>
    <t>36,28/100 * 599,61 = 217,54  - percentual da medição x quantidade</t>
  </si>
  <si>
    <t>ÁREAS DOS AMBIENTES - 29,63 + 15,00 + 14,44 + 7,66 + 8,00 + 10,30 + 1,45 + 3,51 = 89,83</t>
  </si>
  <si>
    <t>ÁREA DE APLICAÇÃO DO REVESTIMENTO - 46,37 + 16,70 + 29,63 + 15,00 + 14,44 + 2,88 + 11,38 + 7,66 + 8 +10,30 +11,28 +3,51 + 3,51 + 8,56 +24,77 +5,55 = 219,34</t>
  </si>
  <si>
    <t>ÁREAS DOS AMBIENTES - 8,56 + 24,77 + 5,55 = 77,76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</si>
</sst>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4" fontId="4" fillId="0" borderId="3" xfId="0" applyNumberFormat="1" applyFont="1" applyBorder="1" applyAlignment="1">
      <alignment horizontal="left" vertical="center" wrapText="1"/>
    </xf>
    <xf numFmtId="4" fontId="5" fillId="0" borderId="0" xfId="1" applyNumberFormat="1" applyFont="1" applyFill="1" applyBorder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4" fillId="0" borderId="12" xfId="0" applyNumberFormat="1" applyFont="1" applyBorder="1" applyAlignment="1">
      <alignment horizontal="left" vertical="center"/>
    </xf>
    <xf numFmtId="4" fontId="7" fillId="0" borderId="17" xfId="1" applyNumberFormat="1" applyFont="1" applyFill="1" applyBorder="1" applyAlignment="1">
      <alignment horizontal="center" vertical="center" wrapText="1"/>
    </xf>
    <xf numFmtId="4" fontId="8" fillId="0" borderId="17" xfId="1" applyNumberFormat="1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 wrapText="1"/>
    </xf>
    <xf numFmtId="4" fontId="1" fillId="0" borderId="0" xfId="0" applyNumberFormat="1" applyFont="1"/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/>
    <xf numFmtId="10" fontId="1" fillId="0" borderId="0" xfId="0" applyNumberFormat="1" applyFont="1"/>
    <xf numFmtId="2" fontId="1" fillId="0" borderId="1" xfId="0" applyNumberFormat="1" applyFont="1" applyBorder="1" applyAlignment="1">
      <alignment horizontal="right"/>
    </xf>
    <xf numFmtId="0" fontId="6" fillId="0" borderId="17" xfId="0" applyFont="1" applyBorder="1" applyAlignment="1">
      <alignment horizontal="center" vertical="center" wrapText="1"/>
    </xf>
    <xf numFmtId="4" fontId="8" fillId="0" borderId="22" xfId="1" applyNumberFormat="1" applyFont="1" applyFill="1" applyBorder="1" applyAlignment="1">
      <alignment horizontal="center" vertical="center" wrapText="1"/>
    </xf>
    <xf numFmtId="4" fontId="6" fillId="0" borderId="22" xfId="2" applyNumberFormat="1" applyFont="1" applyFill="1" applyBorder="1" applyAlignment="1">
      <alignment horizontal="center" vertical="center" wrapText="1"/>
    </xf>
    <xf numFmtId="4" fontId="7" fillId="0" borderId="22" xfId="0" applyNumberFormat="1" applyFont="1" applyBorder="1" applyAlignment="1">
      <alignment horizontal="center" vertical="center" wrapText="1"/>
    </xf>
    <xf numFmtId="10" fontId="6" fillId="0" borderId="2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1" fillId="0" borderId="28" xfId="0" applyFont="1" applyBorder="1" applyAlignment="1">
      <alignment horizontal="left"/>
    </xf>
    <xf numFmtId="0" fontId="2" fillId="0" borderId="24" xfId="0" applyFont="1" applyBorder="1" applyAlignment="1">
      <alignment horizontal="left" wrapText="1"/>
    </xf>
    <xf numFmtId="0" fontId="1" fillId="0" borderId="28" xfId="0" applyFont="1" applyBorder="1" applyAlignment="1">
      <alignment horizontal="center"/>
    </xf>
    <xf numFmtId="2" fontId="1" fillId="0" borderId="28" xfId="0" applyNumberFormat="1" applyFont="1" applyBorder="1" applyAlignment="1">
      <alignment horizontal="right"/>
    </xf>
    <xf numFmtId="4" fontId="1" fillId="0" borderId="28" xfId="0" applyNumberFormat="1" applyFont="1" applyBorder="1" applyAlignment="1">
      <alignment horizontal="right"/>
    </xf>
    <xf numFmtId="4" fontId="2" fillId="0" borderId="29" xfId="0" applyNumberFormat="1" applyFont="1" applyBorder="1" applyAlignment="1">
      <alignment horizontal="right"/>
    </xf>
    <xf numFmtId="4" fontId="1" fillId="0" borderId="29" xfId="0" applyNumberFormat="1" applyFont="1" applyBorder="1"/>
    <xf numFmtId="4" fontId="2" fillId="0" borderId="29" xfId="0" applyNumberFormat="1" applyFont="1" applyBorder="1"/>
    <xf numFmtId="10" fontId="2" fillId="0" borderId="29" xfId="3" applyNumberFormat="1" applyFont="1" applyBorder="1"/>
    <xf numFmtId="10" fontId="1" fillId="0" borderId="1" xfId="0" applyNumberFormat="1" applyFont="1" applyBorder="1"/>
    <xf numFmtId="0" fontId="10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/>
    <xf numFmtId="4" fontId="6" fillId="2" borderId="1" xfId="2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10" fontId="2" fillId="2" borderId="1" xfId="3" applyNumberFormat="1" applyFont="1" applyFill="1" applyBorder="1"/>
    <xf numFmtId="4" fontId="11" fillId="0" borderId="17" xfId="1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/>
    </xf>
    <xf numFmtId="2" fontId="9" fillId="2" borderId="1" xfId="0" applyNumberFormat="1" applyFont="1" applyFill="1" applyBorder="1" applyAlignment="1">
      <alignment horizontal="right"/>
    </xf>
    <xf numFmtId="2" fontId="12" fillId="0" borderId="1" xfId="0" applyNumberFormat="1" applyFont="1" applyBorder="1" applyAlignment="1">
      <alignment horizontal="right"/>
    </xf>
    <xf numFmtId="4" fontId="9" fillId="0" borderId="29" xfId="0" applyNumberFormat="1" applyFont="1" applyBorder="1" applyAlignment="1">
      <alignment horizontal="right"/>
    </xf>
    <xf numFmtId="4" fontId="12" fillId="0" borderId="0" xfId="0" applyNumberFormat="1" applyFont="1" applyAlignment="1">
      <alignment horizontal="right"/>
    </xf>
    <xf numFmtId="2" fontId="12" fillId="3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9" fontId="2" fillId="2" borderId="1" xfId="3" applyFont="1" applyFill="1" applyBorder="1"/>
    <xf numFmtId="4" fontId="12" fillId="0" borderId="1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left" vertical="center"/>
    </xf>
    <xf numFmtId="4" fontId="4" fillId="0" borderId="4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2" fontId="4" fillId="0" borderId="7" xfId="0" applyNumberFormat="1" applyFont="1" applyBorder="1" applyAlignment="1">
      <alignment horizontal="left" vertical="center" wrapText="1"/>
    </xf>
    <xf numFmtId="2" fontId="4" fillId="0" borderId="0" xfId="0" applyNumberFormat="1" applyFont="1" applyAlignment="1">
      <alignment horizontal="left" vertical="center" wrapText="1"/>
    </xf>
    <xf numFmtId="2" fontId="4" fillId="0" borderId="8" xfId="0" applyNumberFormat="1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left" vertical="center"/>
    </xf>
    <xf numFmtId="4" fontId="4" fillId="0" borderId="0" xfId="0" applyNumberFormat="1" applyFont="1" applyAlignment="1">
      <alignment horizontal="left" vertical="center"/>
    </xf>
    <xf numFmtId="4" fontId="4" fillId="0" borderId="8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2" fontId="4" fillId="0" borderId="7" xfId="0" applyNumberFormat="1" applyFont="1" applyBorder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2" fontId="4" fillId="0" borderId="8" xfId="0" applyNumberFormat="1" applyFont="1" applyBorder="1" applyAlignment="1">
      <alignment horizontal="left" vertical="center"/>
    </xf>
    <xf numFmtId="2" fontId="4" fillId="0" borderId="11" xfId="0" applyNumberFormat="1" applyFont="1" applyBorder="1" applyAlignment="1">
      <alignment horizontal="left" vertical="center"/>
    </xf>
    <xf numFmtId="2" fontId="4" fillId="0" borderId="12" xfId="0" applyNumberFormat="1" applyFont="1" applyBorder="1" applyAlignment="1">
      <alignment horizontal="left" vertical="center"/>
    </xf>
    <xf numFmtId="2" fontId="4" fillId="0" borderId="13" xfId="0" applyNumberFormat="1" applyFont="1" applyBorder="1" applyAlignment="1">
      <alignment horizontal="left" vertical="center"/>
    </xf>
    <xf numFmtId="4" fontId="9" fillId="0" borderId="0" xfId="0" applyNumberFormat="1" applyFont="1" applyAlignment="1">
      <alignment horizontal="left" vertical="center"/>
    </xf>
    <xf numFmtId="4" fontId="9" fillId="0" borderId="8" xfId="0" applyNumberFormat="1" applyFont="1" applyBorder="1" applyAlignment="1">
      <alignment horizontal="left" vertical="center"/>
    </xf>
    <xf numFmtId="4" fontId="9" fillId="0" borderId="14" xfId="0" applyNumberFormat="1" applyFont="1" applyBorder="1" applyAlignment="1">
      <alignment horizontal="left" vertical="center"/>
    </xf>
    <xf numFmtId="4" fontId="9" fillId="0" borderId="12" xfId="0" applyNumberFormat="1" applyFont="1" applyBorder="1" applyAlignment="1">
      <alignment horizontal="left" vertical="center"/>
    </xf>
    <xf numFmtId="4" fontId="9" fillId="0" borderId="13" xfId="0" applyNumberFormat="1" applyFont="1" applyBorder="1" applyAlignment="1">
      <alignment horizontal="left" vertical="center"/>
    </xf>
    <xf numFmtId="10" fontId="6" fillId="0" borderId="20" xfId="0" applyNumberFormat="1" applyFont="1" applyBorder="1" applyAlignment="1">
      <alignment horizontal="center" vertical="center" wrapText="1"/>
    </xf>
    <xf numFmtId="10" fontId="6" fillId="0" borderId="2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9" fontId="6" fillId="0" borderId="16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 wrapText="1"/>
    </xf>
    <xf numFmtId="4" fontId="6" fillId="0" borderId="17" xfId="2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4" fontId="7" fillId="0" borderId="18" xfId="1" applyNumberFormat="1" applyFont="1" applyFill="1" applyBorder="1" applyAlignment="1">
      <alignment horizontal="center" vertical="center" wrapText="1"/>
    </xf>
    <xf numFmtId="4" fontId="7" fillId="0" borderId="19" xfId="1" applyNumberFormat="1" applyFont="1" applyFill="1" applyBorder="1" applyAlignment="1">
      <alignment horizontal="center" vertical="center" wrapText="1"/>
    </xf>
    <xf numFmtId="4" fontId="7" fillId="0" borderId="25" xfId="1" applyNumberFormat="1" applyFont="1" applyFill="1" applyBorder="1" applyAlignment="1">
      <alignment horizontal="center" vertical="center" wrapText="1"/>
    </xf>
    <xf numFmtId="4" fontId="2" fillId="2" borderId="18" xfId="0" applyNumberFormat="1" applyFont="1" applyFill="1" applyBorder="1" applyAlignment="1">
      <alignment horizontal="center"/>
    </xf>
    <xf numFmtId="4" fontId="2" fillId="2" borderId="19" xfId="0" applyNumberFormat="1" applyFont="1" applyFill="1" applyBorder="1" applyAlignment="1">
      <alignment horizontal="center"/>
    </xf>
    <xf numFmtId="4" fontId="2" fillId="2" borderId="26" xfId="0" applyNumberFormat="1" applyFont="1" applyFill="1" applyBorder="1" applyAlignment="1">
      <alignment horizontal="center"/>
    </xf>
    <xf numFmtId="2" fontId="1" fillId="0" borderId="18" xfId="0" applyNumberFormat="1" applyFont="1" applyBorder="1" applyAlignment="1">
      <alignment horizontal="center" wrapText="1"/>
    </xf>
    <xf numFmtId="2" fontId="1" fillId="0" borderId="19" xfId="0" applyNumberFormat="1" applyFont="1" applyBorder="1" applyAlignment="1">
      <alignment horizontal="center" wrapText="1"/>
    </xf>
    <xf numFmtId="2" fontId="1" fillId="0" borderId="26" xfId="0" applyNumberFormat="1" applyFont="1" applyBorder="1" applyAlignment="1">
      <alignment horizont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6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876300</xdr:colOff>
      <xdr:row>0</xdr:row>
      <xdr:rowOff>182676</xdr:rowOff>
    </xdr:from>
    <xdr:to>
      <xdr:col>14</xdr:col>
      <xdr:colOff>543143</xdr:colOff>
      <xdr:row>3</xdr:row>
      <xdr:rowOff>142875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ABE934A-3F08-822D-CCD6-F5A904CD8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06400" y="182676"/>
          <a:ext cx="1552793" cy="779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876300</xdr:colOff>
      <xdr:row>0</xdr:row>
      <xdr:rowOff>182676</xdr:rowOff>
    </xdr:from>
    <xdr:to>
      <xdr:col>14</xdr:col>
      <xdr:colOff>543143</xdr:colOff>
      <xdr:row>3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06B334-E1AB-4423-B7FC-C216DF7A7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63500" y="182676"/>
          <a:ext cx="1505168" cy="769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7576C-263E-4BF3-8A48-53666647C4CD}">
  <sheetPr>
    <pageSetUpPr fitToPage="1"/>
  </sheetPr>
  <dimension ref="A1:O197"/>
  <sheetViews>
    <sheetView zoomScale="80" zoomScaleNormal="80" workbookViewId="0">
      <selection activeCell="D5" sqref="D5:H5"/>
    </sheetView>
  </sheetViews>
  <sheetFormatPr defaultColWidth="9.109375" defaultRowHeight="13.2" x14ac:dyDescent="0.25"/>
  <cols>
    <col min="1" max="1" width="10.33203125" style="2" customWidth="1"/>
    <col min="2" max="2" width="57.6640625" style="3" customWidth="1"/>
    <col min="3" max="3" width="6.6640625" style="4" customWidth="1"/>
    <col min="4" max="4" width="10.6640625" style="16" customWidth="1"/>
    <col min="5" max="5" width="9.44140625" style="16" customWidth="1"/>
    <col min="6" max="6" width="10.6640625" style="52" customWidth="1"/>
    <col min="7" max="7" width="13.6640625" style="16" customWidth="1"/>
    <col min="8" max="8" width="9.109375" style="14"/>
    <col min="9" max="9" width="14.44140625" style="14" customWidth="1"/>
    <col min="10" max="10" width="14" style="14" customWidth="1"/>
    <col min="11" max="11" width="10.109375" style="14" customWidth="1"/>
    <col min="12" max="12" width="11.33203125" style="14" customWidth="1"/>
    <col min="13" max="13" width="13.109375" style="14" customWidth="1"/>
    <col min="14" max="14" width="14.44140625" style="14" customWidth="1"/>
    <col min="15" max="15" width="8.88671875" style="18" customWidth="1"/>
    <col min="16" max="16384" width="9.109375" style="1"/>
  </cols>
  <sheetData>
    <row r="1" spans="1:15" ht="38.25" customHeight="1" x14ac:dyDescent="0.25">
      <c r="A1" s="57" t="s">
        <v>27</v>
      </c>
      <c r="B1" s="58"/>
      <c r="C1" s="58"/>
      <c r="D1" s="58"/>
      <c r="E1" s="58"/>
      <c r="F1" s="59"/>
      <c r="G1" s="7"/>
      <c r="H1" s="60" t="s">
        <v>17</v>
      </c>
      <c r="I1" s="61"/>
      <c r="J1" s="61"/>
      <c r="K1" s="62"/>
      <c r="L1" s="63" t="s">
        <v>393</v>
      </c>
      <c r="M1" s="58"/>
      <c r="N1" s="58"/>
      <c r="O1" s="64"/>
    </row>
    <row r="2" spans="1:15" x14ac:dyDescent="0.25">
      <c r="A2" s="65" t="s">
        <v>28</v>
      </c>
      <c r="B2" s="66"/>
      <c r="C2" s="66"/>
      <c r="D2" s="66"/>
      <c r="E2" s="66"/>
      <c r="F2" s="67"/>
      <c r="G2" s="8"/>
      <c r="H2" s="68" t="s">
        <v>397</v>
      </c>
      <c r="I2" s="69"/>
      <c r="J2" s="69"/>
      <c r="K2" s="70"/>
      <c r="L2" s="71" t="s">
        <v>392</v>
      </c>
      <c r="M2" s="72"/>
      <c r="N2" s="72"/>
      <c r="O2" s="73"/>
    </row>
    <row r="3" spans="1:15" x14ac:dyDescent="0.25">
      <c r="A3" s="77" t="s">
        <v>29</v>
      </c>
      <c r="B3" s="78"/>
      <c r="C3" s="78"/>
      <c r="D3" s="78"/>
      <c r="E3" s="78"/>
      <c r="F3" s="79"/>
      <c r="G3" s="9"/>
      <c r="H3" s="68" t="s">
        <v>419</v>
      </c>
      <c r="I3" s="83"/>
      <c r="J3" s="83"/>
      <c r="K3" s="84"/>
      <c r="L3" s="71"/>
      <c r="M3" s="72"/>
      <c r="N3" s="72"/>
      <c r="O3" s="73"/>
    </row>
    <row r="4" spans="1:15" x14ac:dyDescent="0.25">
      <c r="A4" s="80"/>
      <c r="B4" s="81"/>
      <c r="C4" s="81"/>
      <c r="D4" s="81"/>
      <c r="E4" s="81"/>
      <c r="F4" s="82"/>
      <c r="G4" s="10"/>
      <c r="H4" s="85"/>
      <c r="I4" s="86"/>
      <c r="J4" s="86"/>
      <c r="K4" s="87"/>
      <c r="L4" s="74"/>
      <c r="M4" s="75"/>
      <c r="N4" s="75"/>
      <c r="O4" s="76"/>
    </row>
    <row r="5" spans="1:15" x14ac:dyDescent="0.25">
      <c r="A5" s="91" t="s">
        <v>3</v>
      </c>
      <c r="B5" s="93" t="s">
        <v>25</v>
      </c>
      <c r="C5" s="95" t="s">
        <v>4</v>
      </c>
      <c r="D5" s="97" t="s">
        <v>5</v>
      </c>
      <c r="E5" s="98"/>
      <c r="F5" s="98"/>
      <c r="G5" s="98"/>
      <c r="H5" s="98"/>
      <c r="I5" s="99" t="s">
        <v>6</v>
      </c>
      <c r="J5" s="101" t="s">
        <v>7</v>
      </c>
      <c r="K5" s="101"/>
      <c r="L5" s="101"/>
      <c r="M5" s="101"/>
      <c r="N5" s="101"/>
      <c r="O5" s="88" t="s">
        <v>8</v>
      </c>
    </row>
    <row r="6" spans="1:15" ht="22.8" x14ac:dyDescent="0.25">
      <c r="A6" s="92"/>
      <c r="B6" s="94"/>
      <c r="C6" s="96"/>
      <c r="D6" s="11" t="s">
        <v>9</v>
      </c>
      <c r="E6" s="11" t="s">
        <v>10</v>
      </c>
      <c r="F6" s="47" t="s">
        <v>11</v>
      </c>
      <c r="G6" s="11" t="s">
        <v>12</v>
      </c>
      <c r="H6" s="12" t="s">
        <v>13</v>
      </c>
      <c r="I6" s="100"/>
      <c r="J6" s="13" t="s">
        <v>14</v>
      </c>
      <c r="K6" s="13" t="s">
        <v>15</v>
      </c>
      <c r="L6" s="13" t="s">
        <v>11</v>
      </c>
      <c r="M6" s="13" t="s">
        <v>16</v>
      </c>
      <c r="N6" s="13" t="s">
        <v>13</v>
      </c>
      <c r="O6" s="89"/>
    </row>
    <row r="7" spans="1:15" x14ac:dyDescent="0.25">
      <c r="A7" s="25"/>
      <c r="B7" s="26"/>
      <c r="C7" s="20"/>
      <c r="D7" s="11"/>
      <c r="E7" s="11"/>
      <c r="F7" s="47"/>
      <c r="G7" s="11"/>
      <c r="H7" s="21"/>
      <c r="I7" s="22"/>
      <c r="J7" s="23"/>
      <c r="K7" s="23"/>
      <c r="L7" s="23"/>
      <c r="M7" s="23"/>
      <c r="N7" s="23"/>
      <c r="O7" s="24"/>
    </row>
    <row r="8" spans="1:15" x14ac:dyDescent="0.25">
      <c r="A8" s="37" t="s">
        <v>40</v>
      </c>
      <c r="B8" s="38" t="s">
        <v>41</v>
      </c>
      <c r="C8" s="39"/>
      <c r="D8" s="39"/>
      <c r="E8" s="39"/>
      <c r="F8" s="48"/>
      <c r="G8" s="39"/>
      <c r="H8" s="40"/>
      <c r="I8" s="41"/>
      <c r="J8" s="40">
        <f>J9+J12+J15+J17+J22+J38+J47+J50+J69+J78+J87+J103+J120+J129+J144+J151+J158+J187</f>
        <v>283812.49</v>
      </c>
      <c r="K8" s="40">
        <f>K9+K12+K15+K17+K22+K38+K47+K50+K69+K78+K87+K103+K120+K129+K144+K151+K158+K187</f>
        <v>65085.05</v>
      </c>
      <c r="L8" s="40">
        <f>L9+L12+L15+L17+L22+L38+L47+L50+L69+L78+L87+L103+L120+L129+L144+L151+L158+L187</f>
        <v>106144.11</v>
      </c>
      <c r="M8" s="40">
        <f>M9+M12+M15+M17+M22+M38+M47+M50+M69+M78+M87+M103+M120+M129+M144+M151+M158+M187</f>
        <v>171321.65</v>
      </c>
      <c r="N8" s="40">
        <f>N9+N12+N15+N17+N22+N38+N47+N50+N69+N78+N87+N103+N120+N129+N144+N151+N158+N187</f>
        <v>112490.84</v>
      </c>
      <c r="O8" s="42"/>
    </row>
    <row r="9" spans="1:15" x14ac:dyDescent="0.25">
      <c r="A9" s="37" t="s">
        <v>42</v>
      </c>
      <c r="B9" s="38" t="s">
        <v>43</v>
      </c>
      <c r="C9" s="39"/>
      <c r="D9" s="39"/>
      <c r="E9" s="39"/>
      <c r="F9" s="39"/>
      <c r="G9" s="44"/>
      <c r="H9" s="43"/>
      <c r="I9" s="41"/>
      <c r="J9" s="40">
        <f>SUM(J10:J11)</f>
        <v>17040</v>
      </c>
      <c r="K9" s="40">
        <f>SUM(K10:K11)</f>
        <v>3668.54</v>
      </c>
      <c r="L9" s="40">
        <f>SUM(L10:L11)</f>
        <v>6182.1</v>
      </c>
      <c r="M9" s="40">
        <f>SUM(M10:M11)</f>
        <v>9850.66</v>
      </c>
      <c r="N9" s="40">
        <f>SUM(N10:N11)</f>
        <v>7189.34</v>
      </c>
      <c r="O9" s="42">
        <f>M10/J10</f>
        <v>0.57813247250119559</v>
      </c>
    </row>
    <row r="10" spans="1:15" x14ac:dyDescent="0.25">
      <c r="A10" s="5" t="s">
        <v>30</v>
      </c>
      <c r="B10" s="5" t="s">
        <v>32</v>
      </c>
      <c r="C10" s="6" t="s">
        <v>33</v>
      </c>
      <c r="D10" s="19">
        <v>150</v>
      </c>
      <c r="E10" s="15">
        <v>32.299999999999997</v>
      </c>
      <c r="F10" s="56">
        <v>54.42</v>
      </c>
      <c r="G10" s="15">
        <f>E10+F10</f>
        <v>86.72</v>
      </c>
      <c r="H10" s="19">
        <f>D10-G10</f>
        <v>63.28</v>
      </c>
      <c r="I10" s="15">
        <v>55.76</v>
      </c>
      <c r="J10" s="17">
        <f t="shared" ref="J10:M11" si="0">TRUNC($I10*D10,2)</f>
        <v>8364</v>
      </c>
      <c r="K10" s="17">
        <f t="shared" si="0"/>
        <v>1801.04</v>
      </c>
      <c r="L10" s="17">
        <f t="shared" si="0"/>
        <v>3034.45</v>
      </c>
      <c r="M10" s="17">
        <f t="shared" si="0"/>
        <v>4835.5</v>
      </c>
      <c r="N10" s="17">
        <f>J10-M10</f>
        <v>3528.5</v>
      </c>
      <c r="O10" s="36">
        <f>M11/J11</f>
        <v>0.57804979253112032</v>
      </c>
    </row>
    <row r="11" spans="1:15" ht="26.4" x14ac:dyDescent="0.25">
      <c r="A11" s="5" t="s">
        <v>31</v>
      </c>
      <c r="B11" s="5" t="s">
        <v>34</v>
      </c>
      <c r="C11" s="6" t="s">
        <v>33</v>
      </c>
      <c r="D11" s="19">
        <v>80</v>
      </c>
      <c r="E11" s="15">
        <v>17.22</v>
      </c>
      <c r="F11" s="56">
        <v>29.024000000000001</v>
      </c>
      <c r="G11" s="15">
        <f>E11+F11</f>
        <v>46.244</v>
      </c>
      <c r="H11" s="19">
        <f>D11-G11</f>
        <v>33.756</v>
      </c>
      <c r="I11" s="15">
        <v>108.45</v>
      </c>
      <c r="J11" s="17">
        <f t="shared" si="0"/>
        <v>8676</v>
      </c>
      <c r="K11" s="17">
        <f t="shared" si="0"/>
        <v>1867.5</v>
      </c>
      <c r="L11" s="17">
        <f t="shared" si="0"/>
        <v>3147.65</v>
      </c>
      <c r="M11" s="17">
        <f t="shared" si="0"/>
        <v>5015.16</v>
      </c>
      <c r="N11" s="17">
        <f>J11-M11</f>
        <v>3660.84</v>
      </c>
      <c r="O11" s="36">
        <f>M12/J12</f>
        <v>0.52064777169357557</v>
      </c>
    </row>
    <row r="12" spans="1:15" x14ac:dyDescent="0.25">
      <c r="A12" s="37" t="s">
        <v>44</v>
      </c>
      <c r="B12" s="38" t="s">
        <v>45</v>
      </c>
      <c r="C12" s="39"/>
      <c r="D12" s="39"/>
      <c r="E12" s="39"/>
      <c r="F12" s="39"/>
      <c r="G12" s="44"/>
      <c r="H12" s="45"/>
      <c r="I12" s="39"/>
      <c r="J12" s="40">
        <f>SUM(J13:J14)</f>
        <v>5106.12</v>
      </c>
      <c r="K12" s="40">
        <f>SUM(K13:K14)</f>
        <v>2168.71</v>
      </c>
      <c r="L12" s="40">
        <f>SUM(L13:L14)</f>
        <v>489.78</v>
      </c>
      <c r="M12" s="40">
        <f>SUM(M13:M14)</f>
        <v>2658.49</v>
      </c>
      <c r="N12" s="40">
        <f>SUM(N13:N14)</f>
        <v>2447.63</v>
      </c>
      <c r="O12" s="42">
        <f>M12/J12</f>
        <v>0.52064777169357557</v>
      </c>
    </row>
    <row r="13" spans="1:15" x14ac:dyDescent="0.25">
      <c r="A13" s="5" t="s">
        <v>35</v>
      </c>
      <c r="B13" s="5" t="s">
        <v>37</v>
      </c>
      <c r="C13" s="6" t="s">
        <v>38</v>
      </c>
      <c r="D13" s="19">
        <v>3000</v>
      </c>
      <c r="E13" s="15">
        <v>645.9</v>
      </c>
      <c r="F13" s="56">
        <v>1088.4000000000001</v>
      </c>
      <c r="G13" s="15">
        <f>E13+F13</f>
        <v>1734.3000000000002</v>
      </c>
      <c r="H13" s="19">
        <f>D13-G13</f>
        <v>1265.6999999999998</v>
      </c>
      <c r="I13" s="15">
        <v>0.45</v>
      </c>
      <c r="J13" s="17">
        <f t="shared" ref="J13:M14" si="1">TRUNC($I13*D13,2)</f>
        <v>1350</v>
      </c>
      <c r="K13" s="17">
        <f t="shared" si="1"/>
        <v>290.64999999999998</v>
      </c>
      <c r="L13" s="17">
        <f t="shared" si="1"/>
        <v>489.78</v>
      </c>
      <c r="M13" s="17">
        <f t="shared" si="1"/>
        <v>780.43</v>
      </c>
      <c r="N13" s="17">
        <f>J13-M13</f>
        <v>569.57000000000005</v>
      </c>
      <c r="O13" s="36">
        <f>M13/J13</f>
        <v>0.57809629629629622</v>
      </c>
    </row>
    <row r="14" spans="1:15" ht="26.4" x14ac:dyDescent="0.25">
      <c r="A14" s="5" t="s">
        <v>36</v>
      </c>
      <c r="B14" s="5" t="s">
        <v>18</v>
      </c>
      <c r="C14" s="6" t="s">
        <v>39</v>
      </c>
      <c r="D14" s="19">
        <v>12</v>
      </c>
      <c r="E14" s="15">
        <v>6</v>
      </c>
      <c r="F14" s="15"/>
      <c r="G14" s="15">
        <f>E14+F14</f>
        <v>6</v>
      </c>
      <c r="H14" s="19">
        <f>D14-G14</f>
        <v>6</v>
      </c>
      <c r="I14" s="15">
        <v>313.01</v>
      </c>
      <c r="J14" s="17">
        <f t="shared" si="1"/>
        <v>3756.12</v>
      </c>
      <c r="K14" s="17">
        <f t="shared" si="1"/>
        <v>1878.06</v>
      </c>
      <c r="L14" s="17">
        <f t="shared" si="1"/>
        <v>0</v>
      </c>
      <c r="M14" s="17">
        <f t="shared" si="1"/>
        <v>1878.06</v>
      </c>
      <c r="N14" s="17">
        <f>J14-M14</f>
        <v>1878.06</v>
      </c>
      <c r="O14" s="36">
        <f>M14/J14</f>
        <v>0.5</v>
      </c>
    </row>
    <row r="15" spans="1:15" x14ac:dyDescent="0.25">
      <c r="A15" s="37" t="s">
        <v>46</v>
      </c>
      <c r="B15" s="38" t="s">
        <v>47</v>
      </c>
      <c r="C15" s="39"/>
      <c r="D15" s="39"/>
      <c r="E15" s="39"/>
      <c r="F15" s="39"/>
      <c r="G15" s="44"/>
      <c r="H15" s="45"/>
      <c r="I15" s="39"/>
      <c r="J15" s="40">
        <f>SUM(J16)</f>
        <v>428</v>
      </c>
      <c r="K15" s="40">
        <f>TRUNC($I15*E15,2)</f>
        <v>0</v>
      </c>
      <c r="L15" s="40">
        <f>SUM(L16)</f>
        <v>154.93</v>
      </c>
      <c r="M15" s="40">
        <f>SUM(M16)</f>
        <v>247.38</v>
      </c>
      <c r="N15" s="40">
        <f>SUM(N16)</f>
        <v>180.62</v>
      </c>
      <c r="O15" s="42">
        <f>M15/J15</f>
        <v>0.57799065420560747</v>
      </c>
    </row>
    <row r="16" spans="1:15" x14ac:dyDescent="0.25">
      <c r="A16" s="5" t="s">
        <v>48</v>
      </c>
      <c r="B16" s="5" t="s">
        <v>49</v>
      </c>
      <c r="C16" s="6" t="s">
        <v>50</v>
      </c>
      <c r="D16" s="19">
        <v>5</v>
      </c>
      <c r="E16" s="15">
        <v>1.08</v>
      </c>
      <c r="F16" s="56">
        <v>1.81</v>
      </c>
      <c r="G16" s="15">
        <f t="shared" ref="G16:G75" si="2">E16+F16</f>
        <v>2.89</v>
      </c>
      <c r="H16" s="19">
        <f>D16-G16</f>
        <v>2.11</v>
      </c>
      <c r="I16" s="15">
        <v>85.6</v>
      </c>
      <c r="J16" s="17">
        <f>TRUNC($I16*D16,2)</f>
        <v>428</v>
      </c>
      <c r="K16" s="17">
        <f>TRUNC($I16*E16,2)</f>
        <v>92.44</v>
      </c>
      <c r="L16" s="17">
        <f>TRUNC($I16*F16,2)</f>
        <v>154.93</v>
      </c>
      <c r="M16" s="17">
        <f>TRUNC($I16*G16,2)</f>
        <v>247.38</v>
      </c>
      <c r="N16" s="17">
        <f>J16-M16</f>
        <v>180.62</v>
      </c>
      <c r="O16" s="36">
        <f>M16/J16</f>
        <v>0.57799065420560747</v>
      </c>
    </row>
    <row r="17" spans="1:15" x14ac:dyDescent="0.25">
      <c r="A17" s="37" t="s">
        <v>51</v>
      </c>
      <c r="B17" s="38" t="s">
        <v>52</v>
      </c>
      <c r="C17" s="39"/>
      <c r="D17" s="39"/>
      <c r="E17" s="39"/>
      <c r="F17" s="39"/>
      <c r="G17" s="39"/>
      <c r="H17" s="45"/>
      <c r="I17" s="39"/>
      <c r="J17" s="40">
        <f>SUM(J18,J20)</f>
        <v>1166.6199999999999</v>
      </c>
      <c r="K17" s="40">
        <f>SUM(K18,K20)</f>
        <v>251.18</v>
      </c>
      <c r="L17" s="40">
        <f>SUM(L18,L20)</f>
        <v>423.24</v>
      </c>
      <c r="M17" s="40">
        <f>SUM(M18,M20)</f>
        <v>674.42</v>
      </c>
      <c r="N17" s="40">
        <f>SUM(N18,N20)</f>
        <v>492.20000000000005</v>
      </c>
      <c r="O17" s="40">
        <f>TRUNC($I17*I17,2)</f>
        <v>0</v>
      </c>
    </row>
    <row r="18" spans="1:15" x14ac:dyDescent="0.25">
      <c r="A18" s="37" t="s">
        <v>53</v>
      </c>
      <c r="B18" s="38" t="s">
        <v>54</v>
      </c>
      <c r="C18" s="39"/>
      <c r="D18" s="39"/>
      <c r="E18" s="39"/>
      <c r="F18" s="39"/>
      <c r="G18" s="39"/>
      <c r="H18" s="45"/>
      <c r="I18" s="39"/>
      <c r="J18" s="40">
        <f>SUM(J19)</f>
        <v>746.9</v>
      </c>
      <c r="K18" s="40">
        <f>SUM(K19)</f>
        <v>160.81</v>
      </c>
      <c r="L18" s="40">
        <f>SUM(L19)</f>
        <v>270.97000000000003</v>
      </c>
      <c r="M18" s="40">
        <f>SUM(M19)</f>
        <v>431.78</v>
      </c>
      <c r="N18" s="40">
        <f>SUM(N19)</f>
        <v>315.12</v>
      </c>
      <c r="O18" s="42">
        <f t="shared" ref="O18:O23" si="3">M18/J18</f>
        <v>0.57809613067345023</v>
      </c>
    </row>
    <row r="19" spans="1:15" ht="39.6" x14ac:dyDescent="0.25">
      <c r="A19" s="5" t="s">
        <v>55</v>
      </c>
      <c r="B19" s="5" t="s">
        <v>19</v>
      </c>
      <c r="C19" s="6" t="s">
        <v>23</v>
      </c>
      <c r="D19" s="19">
        <v>1067</v>
      </c>
      <c r="E19" s="15">
        <v>229.73</v>
      </c>
      <c r="F19" s="56">
        <v>387.11</v>
      </c>
      <c r="G19" s="15">
        <f t="shared" si="2"/>
        <v>616.84</v>
      </c>
      <c r="H19" s="19">
        <f>D19-G19</f>
        <v>450.15999999999997</v>
      </c>
      <c r="I19" s="15">
        <v>0.7</v>
      </c>
      <c r="J19" s="17">
        <f>TRUNC($I19*D19,2)</f>
        <v>746.9</v>
      </c>
      <c r="K19" s="17">
        <f>TRUNC($I19*E19,2)</f>
        <v>160.81</v>
      </c>
      <c r="L19" s="17">
        <f>TRUNC($I19*F19,2)</f>
        <v>270.97000000000003</v>
      </c>
      <c r="M19" s="17">
        <f>TRUNC($I19*G19,2)</f>
        <v>431.78</v>
      </c>
      <c r="N19" s="17">
        <f t="shared" ref="N19:N80" si="4">J19-M19</f>
        <v>315.12</v>
      </c>
      <c r="O19" s="36">
        <f t="shared" si="3"/>
        <v>0.57809613067345023</v>
      </c>
    </row>
    <row r="20" spans="1:15" x14ac:dyDescent="0.25">
      <c r="A20" s="37" t="s">
        <v>56</v>
      </c>
      <c r="B20" s="38" t="s">
        <v>57</v>
      </c>
      <c r="C20" s="39"/>
      <c r="D20" s="39"/>
      <c r="E20" s="39"/>
      <c r="F20" s="39"/>
      <c r="G20" s="44"/>
      <c r="H20" s="45"/>
      <c r="I20" s="39"/>
      <c r="J20" s="40">
        <f>SUM(J21)</f>
        <v>419.72</v>
      </c>
      <c r="K20" s="40">
        <f>SUM(K21)</f>
        <v>90.37</v>
      </c>
      <c r="L20" s="40">
        <f>SUM(L21)</f>
        <v>152.27000000000001</v>
      </c>
      <c r="M20" s="40">
        <f>SUM(M21)</f>
        <v>242.64</v>
      </c>
      <c r="N20" s="40">
        <f>SUM(N21)</f>
        <v>177.08000000000004</v>
      </c>
      <c r="O20" s="42">
        <f t="shared" si="3"/>
        <v>0.5780996855046221</v>
      </c>
    </row>
    <row r="21" spans="1:15" ht="39.6" x14ac:dyDescent="0.25">
      <c r="A21" s="5" t="s">
        <v>58</v>
      </c>
      <c r="B21" s="5" t="s">
        <v>19</v>
      </c>
      <c r="C21" s="6" t="s">
        <v>23</v>
      </c>
      <c r="D21" s="19">
        <v>599.61</v>
      </c>
      <c r="E21" s="15">
        <v>129.1</v>
      </c>
      <c r="F21" s="56">
        <v>217.54</v>
      </c>
      <c r="G21" s="15">
        <f t="shared" si="2"/>
        <v>346.64</v>
      </c>
      <c r="H21" s="19">
        <f>D21-G21</f>
        <v>252.97000000000003</v>
      </c>
      <c r="I21" s="15">
        <v>0.7</v>
      </c>
      <c r="J21" s="17">
        <f>TRUNC($I21*D21,2)</f>
        <v>419.72</v>
      </c>
      <c r="K21" s="17">
        <f>TRUNC($I21*E21,2)</f>
        <v>90.37</v>
      </c>
      <c r="L21" s="17">
        <f>TRUNC($I21*F21,2)</f>
        <v>152.27000000000001</v>
      </c>
      <c r="M21" s="17">
        <f>TRUNC($I21*G21,2)</f>
        <v>242.64</v>
      </c>
      <c r="N21" s="17">
        <f t="shared" si="4"/>
        <v>177.08000000000004</v>
      </c>
      <c r="O21" s="36">
        <f t="shared" si="3"/>
        <v>0.5780996855046221</v>
      </c>
    </row>
    <row r="22" spans="1:15" x14ac:dyDescent="0.25">
      <c r="A22" s="37" t="s">
        <v>59</v>
      </c>
      <c r="B22" s="38" t="s">
        <v>60</v>
      </c>
      <c r="C22" s="39"/>
      <c r="D22" s="39"/>
      <c r="E22" s="39"/>
      <c r="F22" s="49"/>
      <c r="G22" s="44"/>
      <c r="H22" s="45"/>
      <c r="I22" s="39"/>
      <c r="J22" s="40">
        <f>SUM(J23:J37)</f>
        <v>17389.02</v>
      </c>
      <c r="K22" s="40">
        <f>SUM(K23:K37)</f>
        <v>11672.380000000001</v>
      </c>
      <c r="L22" s="40">
        <f>SUM(L23:L37)</f>
        <v>4494.79</v>
      </c>
      <c r="M22" s="40">
        <f>SUM(M23:M37)</f>
        <v>16167.17</v>
      </c>
      <c r="N22" s="40">
        <f>SUM(N23:N37)</f>
        <v>1221.8499999999999</v>
      </c>
      <c r="O22" s="42">
        <f t="shared" si="3"/>
        <v>0.92973439561286375</v>
      </c>
    </row>
    <row r="23" spans="1:15" x14ac:dyDescent="0.25">
      <c r="A23" s="5" t="s">
        <v>61</v>
      </c>
      <c r="B23" s="5" t="s">
        <v>62</v>
      </c>
      <c r="C23" s="6" t="s">
        <v>39</v>
      </c>
      <c r="D23" s="19">
        <v>116.82</v>
      </c>
      <c r="E23" s="15">
        <v>116.82</v>
      </c>
      <c r="F23" s="53"/>
      <c r="G23" s="15">
        <f t="shared" si="2"/>
        <v>116.82</v>
      </c>
      <c r="H23" s="19">
        <f>D23-G23</f>
        <v>0</v>
      </c>
      <c r="I23" s="15">
        <v>7.04</v>
      </c>
      <c r="J23" s="17">
        <f t="shared" ref="J23:J37" si="5">TRUNC($I23*D23,2)</f>
        <v>822.41</v>
      </c>
      <c r="K23" s="17">
        <f t="shared" ref="K23:K37" si="6">TRUNC($I23*E23,2)</f>
        <v>822.41</v>
      </c>
      <c r="L23" s="17">
        <f t="shared" ref="L23:L37" si="7">TRUNC($I23*F23,2)</f>
        <v>0</v>
      </c>
      <c r="M23" s="17">
        <f t="shared" ref="M23:M37" si="8">TRUNC($I23*G23,2)</f>
        <v>822.41</v>
      </c>
      <c r="N23" s="17">
        <f t="shared" si="4"/>
        <v>0</v>
      </c>
      <c r="O23" s="36">
        <f t="shared" si="3"/>
        <v>1</v>
      </c>
    </row>
    <row r="24" spans="1:15" x14ac:dyDescent="0.25">
      <c r="A24" s="5" t="s">
        <v>63</v>
      </c>
      <c r="B24" s="5" t="s">
        <v>64</v>
      </c>
      <c r="C24" s="6" t="s">
        <v>65</v>
      </c>
      <c r="D24" s="19">
        <v>15.38</v>
      </c>
      <c r="E24" s="15">
        <v>15.38</v>
      </c>
      <c r="F24" s="53"/>
      <c r="G24" s="15">
        <f t="shared" si="2"/>
        <v>15.38</v>
      </c>
      <c r="H24" s="19">
        <f t="shared" ref="H24:H37" si="9">D24-G24</f>
        <v>0</v>
      </c>
      <c r="I24" s="15">
        <v>26.5</v>
      </c>
      <c r="J24" s="17">
        <f t="shared" si="5"/>
        <v>407.57</v>
      </c>
      <c r="K24" s="17">
        <f t="shared" si="6"/>
        <v>407.57</v>
      </c>
      <c r="L24" s="17">
        <f t="shared" si="7"/>
        <v>0</v>
      </c>
      <c r="M24" s="17">
        <f t="shared" si="8"/>
        <v>407.57</v>
      </c>
      <c r="N24" s="17">
        <f t="shared" si="4"/>
        <v>0</v>
      </c>
      <c r="O24" s="36">
        <f t="shared" ref="O24:O37" si="10">M24/J24</f>
        <v>1</v>
      </c>
    </row>
    <row r="25" spans="1:15" ht="26.4" x14ac:dyDescent="0.25">
      <c r="A25" s="5" t="s">
        <v>66</v>
      </c>
      <c r="B25" s="5" t="s">
        <v>67</v>
      </c>
      <c r="C25" s="6" t="s">
        <v>24</v>
      </c>
      <c r="D25" s="19">
        <v>5</v>
      </c>
      <c r="E25" s="15">
        <v>5</v>
      </c>
      <c r="F25" s="53"/>
      <c r="G25" s="15">
        <f t="shared" si="2"/>
        <v>5</v>
      </c>
      <c r="H25" s="19">
        <f t="shared" si="9"/>
        <v>0</v>
      </c>
      <c r="I25" s="15">
        <v>10.73</v>
      </c>
      <c r="J25" s="17">
        <f t="shared" si="5"/>
        <v>53.65</v>
      </c>
      <c r="K25" s="17">
        <f t="shared" si="6"/>
        <v>53.65</v>
      </c>
      <c r="L25" s="17">
        <f t="shared" si="7"/>
        <v>0</v>
      </c>
      <c r="M25" s="17">
        <f t="shared" si="8"/>
        <v>53.65</v>
      </c>
      <c r="N25" s="17">
        <f t="shared" si="4"/>
        <v>0</v>
      </c>
      <c r="O25" s="36">
        <f t="shared" si="10"/>
        <v>1</v>
      </c>
    </row>
    <row r="26" spans="1:15" x14ac:dyDescent="0.25">
      <c r="A26" s="5" t="s">
        <v>68</v>
      </c>
      <c r="B26" s="5" t="s">
        <v>69</v>
      </c>
      <c r="C26" s="6" t="s">
        <v>39</v>
      </c>
      <c r="D26" s="19">
        <v>24.89</v>
      </c>
      <c r="E26" s="15"/>
      <c r="F26" s="53"/>
      <c r="G26" s="15">
        <f t="shared" si="2"/>
        <v>0</v>
      </c>
      <c r="H26" s="19">
        <f t="shared" si="9"/>
        <v>24.89</v>
      </c>
      <c r="I26" s="15">
        <v>49.09</v>
      </c>
      <c r="J26" s="17">
        <f t="shared" si="5"/>
        <v>1221.8499999999999</v>
      </c>
      <c r="K26" s="17">
        <f t="shared" si="6"/>
        <v>0</v>
      </c>
      <c r="L26" s="17">
        <f t="shared" si="7"/>
        <v>0</v>
      </c>
      <c r="M26" s="17">
        <f t="shared" si="8"/>
        <v>0</v>
      </c>
      <c r="N26" s="17">
        <f t="shared" si="4"/>
        <v>1221.8499999999999</v>
      </c>
      <c r="O26" s="36">
        <f t="shared" si="10"/>
        <v>0</v>
      </c>
    </row>
    <row r="27" spans="1:15" x14ac:dyDescent="0.25">
      <c r="A27" s="5" t="s">
        <v>70</v>
      </c>
      <c r="B27" s="5" t="s">
        <v>71</v>
      </c>
      <c r="C27" s="6" t="s">
        <v>39</v>
      </c>
      <c r="D27" s="19">
        <v>62.43</v>
      </c>
      <c r="E27" s="15">
        <v>62.43</v>
      </c>
      <c r="F27" s="53"/>
      <c r="G27" s="15">
        <f t="shared" si="2"/>
        <v>62.43</v>
      </c>
      <c r="H27" s="19">
        <f t="shared" si="9"/>
        <v>0</v>
      </c>
      <c r="I27" s="15">
        <v>14.13</v>
      </c>
      <c r="J27" s="17">
        <f t="shared" si="5"/>
        <v>882.13</v>
      </c>
      <c r="K27" s="17">
        <f t="shared" si="6"/>
        <v>882.13</v>
      </c>
      <c r="L27" s="17">
        <f t="shared" si="7"/>
        <v>0</v>
      </c>
      <c r="M27" s="17">
        <f t="shared" si="8"/>
        <v>882.13</v>
      </c>
      <c r="N27" s="17">
        <f t="shared" si="4"/>
        <v>0</v>
      </c>
      <c r="O27" s="36">
        <f t="shared" si="10"/>
        <v>1</v>
      </c>
    </row>
    <row r="28" spans="1:15" ht="26.4" x14ac:dyDescent="0.25">
      <c r="A28" s="5" t="s">
        <v>72</v>
      </c>
      <c r="B28" s="5" t="s">
        <v>73</v>
      </c>
      <c r="C28" s="6" t="s">
        <v>39</v>
      </c>
      <c r="D28" s="19">
        <v>202.87</v>
      </c>
      <c r="E28" s="15">
        <v>202.87</v>
      </c>
      <c r="F28" s="53"/>
      <c r="G28" s="15">
        <f t="shared" si="2"/>
        <v>202.87</v>
      </c>
      <c r="H28" s="19">
        <f t="shared" si="9"/>
        <v>0</v>
      </c>
      <c r="I28" s="15">
        <v>22.96</v>
      </c>
      <c r="J28" s="17">
        <f t="shared" si="5"/>
        <v>4657.8900000000003</v>
      </c>
      <c r="K28" s="17">
        <f t="shared" si="6"/>
        <v>4657.8900000000003</v>
      </c>
      <c r="L28" s="17">
        <f t="shared" si="7"/>
        <v>0</v>
      </c>
      <c r="M28" s="17">
        <f t="shared" si="8"/>
        <v>4657.8900000000003</v>
      </c>
      <c r="N28" s="17">
        <f t="shared" si="4"/>
        <v>0</v>
      </c>
      <c r="O28" s="36">
        <f t="shared" si="10"/>
        <v>1</v>
      </c>
    </row>
    <row r="29" spans="1:15" x14ac:dyDescent="0.25">
      <c r="A29" s="5" t="s">
        <v>74</v>
      </c>
      <c r="B29" s="5" t="s">
        <v>75</v>
      </c>
      <c r="C29" s="6" t="s">
        <v>39</v>
      </c>
      <c r="D29" s="19">
        <v>161.76</v>
      </c>
      <c r="E29" s="15">
        <v>161.76</v>
      </c>
      <c r="F29" s="53"/>
      <c r="G29" s="15">
        <f t="shared" si="2"/>
        <v>161.76</v>
      </c>
      <c r="H29" s="19">
        <f t="shared" si="9"/>
        <v>0</v>
      </c>
      <c r="I29" s="15">
        <v>12.34</v>
      </c>
      <c r="J29" s="17">
        <f t="shared" si="5"/>
        <v>1996.11</v>
      </c>
      <c r="K29" s="17">
        <f t="shared" si="6"/>
        <v>1996.11</v>
      </c>
      <c r="L29" s="17">
        <f t="shared" si="7"/>
        <v>0</v>
      </c>
      <c r="M29" s="17">
        <f t="shared" si="8"/>
        <v>1996.11</v>
      </c>
      <c r="N29" s="17">
        <f t="shared" si="4"/>
        <v>0</v>
      </c>
      <c r="O29" s="36">
        <f t="shared" si="10"/>
        <v>1</v>
      </c>
    </row>
    <row r="30" spans="1:15" x14ac:dyDescent="0.25">
      <c r="A30" s="5" t="s">
        <v>76</v>
      </c>
      <c r="B30" s="5" t="s">
        <v>77</v>
      </c>
      <c r="C30" s="6" t="s">
        <v>39</v>
      </c>
      <c r="D30" s="19">
        <v>41.11</v>
      </c>
      <c r="E30" s="15">
        <v>41.11</v>
      </c>
      <c r="F30" s="53"/>
      <c r="G30" s="15">
        <f t="shared" si="2"/>
        <v>41.11</v>
      </c>
      <c r="H30" s="19">
        <f t="shared" si="9"/>
        <v>0</v>
      </c>
      <c r="I30" s="15">
        <v>21.19</v>
      </c>
      <c r="J30" s="17">
        <f t="shared" si="5"/>
        <v>871.12</v>
      </c>
      <c r="K30" s="17">
        <f t="shared" si="6"/>
        <v>871.12</v>
      </c>
      <c r="L30" s="17">
        <f t="shared" si="7"/>
        <v>0</v>
      </c>
      <c r="M30" s="17">
        <f t="shared" si="8"/>
        <v>871.12</v>
      </c>
      <c r="N30" s="17">
        <f t="shared" si="4"/>
        <v>0</v>
      </c>
      <c r="O30" s="36">
        <f t="shared" si="10"/>
        <v>1</v>
      </c>
    </row>
    <row r="31" spans="1:15" x14ac:dyDescent="0.25">
      <c r="A31" s="5" t="s">
        <v>78</v>
      </c>
      <c r="B31" s="5" t="s">
        <v>79</v>
      </c>
      <c r="C31" s="6" t="s">
        <v>39</v>
      </c>
      <c r="D31" s="19">
        <v>90.99</v>
      </c>
      <c r="E31" s="15">
        <v>90.99</v>
      </c>
      <c r="F31" s="53"/>
      <c r="G31" s="15">
        <f t="shared" si="2"/>
        <v>90.99</v>
      </c>
      <c r="H31" s="19">
        <f t="shared" si="9"/>
        <v>0</v>
      </c>
      <c r="I31" s="15">
        <v>17.66</v>
      </c>
      <c r="J31" s="17">
        <f t="shared" si="5"/>
        <v>1606.88</v>
      </c>
      <c r="K31" s="17">
        <f t="shared" si="6"/>
        <v>1606.88</v>
      </c>
      <c r="L31" s="17">
        <f t="shared" si="7"/>
        <v>0</v>
      </c>
      <c r="M31" s="17">
        <f t="shared" si="8"/>
        <v>1606.88</v>
      </c>
      <c r="N31" s="17">
        <f t="shared" si="4"/>
        <v>0</v>
      </c>
      <c r="O31" s="36">
        <f t="shared" si="10"/>
        <v>1</v>
      </c>
    </row>
    <row r="32" spans="1:15" x14ac:dyDescent="0.25">
      <c r="A32" s="5" t="s">
        <v>80</v>
      </c>
      <c r="B32" s="5" t="s">
        <v>81</v>
      </c>
      <c r="C32" s="6" t="s">
        <v>39</v>
      </c>
      <c r="D32" s="19">
        <v>2.94</v>
      </c>
      <c r="E32" s="15">
        <v>2.94</v>
      </c>
      <c r="F32" s="53"/>
      <c r="G32" s="15">
        <f t="shared" si="2"/>
        <v>2.94</v>
      </c>
      <c r="H32" s="19">
        <f t="shared" si="9"/>
        <v>0</v>
      </c>
      <c r="I32" s="15">
        <v>18.68</v>
      </c>
      <c r="J32" s="17">
        <f t="shared" si="5"/>
        <v>54.91</v>
      </c>
      <c r="K32" s="17">
        <f t="shared" si="6"/>
        <v>54.91</v>
      </c>
      <c r="L32" s="17">
        <f t="shared" si="7"/>
        <v>0</v>
      </c>
      <c r="M32" s="17">
        <f t="shared" si="8"/>
        <v>54.91</v>
      </c>
      <c r="N32" s="17">
        <f t="shared" si="4"/>
        <v>0</v>
      </c>
      <c r="O32" s="36">
        <f t="shared" si="10"/>
        <v>1</v>
      </c>
    </row>
    <row r="33" spans="1:15" x14ac:dyDescent="0.25">
      <c r="A33" s="5" t="s">
        <v>82</v>
      </c>
      <c r="B33" s="5" t="s">
        <v>83</v>
      </c>
      <c r="C33" s="6" t="s">
        <v>39</v>
      </c>
      <c r="D33" s="19">
        <v>2.5299999999999998</v>
      </c>
      <c r="E33" s="15">
        <v>2.5299999999999998</v>
      </c>
      <c r="F33" s="53"/>
      <c r="G33" s="15">
        <f t="shared" si="2"/>
        <v>2.5299999999999998</v>
      </c>
      <c r="H33" s="19">
        <f t="shared" si="9"/>
        <v>0</v>
      </c>
      <c r="I33" s="15">
        <v>14.13</v>
      </c>
      <c r="J33" s="17">
        <f t="shared" si="5"/>
        <v>35.74</v>
      </c>
      <c r="K33" s="17">
        <f t="shared" si="6"/>
        <v>35.74</v>
      </c>
      <c r="L33" s="17">
        <f t="shared" si="7"/>
        <v>0</v>
      </c>
      <c r="M33" s="17">
        <f t="shared" si="8"/>
        <v>35.74</v>
      </c>
      <c r="N33" s="17">
        <f t="shared" si="4"/>
        <v>0</v>
      </c>
      <c r="O33" s="36">
        <f t="shared" si="10"/>
        <v>1</v>
      </c>
    </row>
    <row r="34" spans="1:15" x14ac:dyDescent="0.25">
      <c r="A34" s="5" t="s">
        <v>84</v>
      </c>
      <c r="B34" s="5" t="s">
        <v>85</v>
      </c>
      <c r="C34" s="6" t="s">
        <v>65</v>
      </c>
      <c r="D34" s="19">
        <v>4.0199999999999996</v>
      </c>
      <c r="E34" s="15">
        <v>4.0199999999999996</v>
      </c>
      <c r="F34" s="53"/>
      <c r="G34" s="15">
        <f t="shared" si="2"/>
        <v>4.0199999999999996</v>
      </c>
      <c r="H34" s="19">
        <f t="shared" si="9"/>
        <v>0</v>
      </c>
      <c r="I34" s="15">
        <v>70.64</v>
      </c>
      <c r="J34" s="17">
        <f t="shared" si="5"/>
        <v>283.97000000000003</v>
      </c>
      <c r="K34" s="17">
        <f t="shared" si="6"/>
        <v>283.97000000000003</v>
      </c>
      <c r="L34" s="17">
        <f t="shared" si="7"/>
        <v>0</v>
      </c>
      <c r="M34" s="17">
        <f t="shared" si="8"/>
        <v>283.97000000000003</v>
      </c>
      <c r="N34" s="17">
        <f t="shared" si="4"/>
        <v>0</v>
      </c>
      <c r="O34" s="36">
        <f t="shared" si="10"/>
        <v>1</v>
      </c>
    </row>
    <row r="35" spans="1:15" x14ac:dyDescent="0.25">
      <c r="A35" s="5" t="s">
        <v>86</v>
      </c>
      <c r="B35" s="5" t="s">
        <v>87</v>
      </c>
      <c r="C35" s="6" t="s">
        <v>65</v>
      </c>
      <c r="D35" s="19">
        <v>64.13</v>
      </c>
      <c r="E35" s="15"/>
      <c r="F35" s="53">
        <v>64.13</v>
      </c>
      <c r="G35" s="15">
        <f t="shared" si="2"/>
        <v>64.13</v>
      </c>
      <c r="H35" s="19">
        <f t="shared" si="9"/>
        <v>0</v>
      </c>
      <c r="I35" s="15">
        <v>15.62</v>
      </c>
      <c r="J35" s="17">
        <f t="shared" si="5"/>
        <v>1001.71</v>
      </c>
      <c r="K35" s="17">
        <f t="shared" si="6"/>
        <v>0</v>
      </c>
      <c r="L35" s="17">
        <f t="shared" si="7"/>
        <v>1001.71</v>
      </c>
      <c r="M35" s="17">
        <f t="shared" si="8"/>
        <v>1001.71</v>
      </c>
      <c r="N35" s="17">
        <f t="shared" si="4"/>
        <v>0</v>
      </c>
      <c r="O35" s="36">
        <f t="shared" si="10"/>
        <v>1</v>
      </c>
    </row>
    <row r="36" spans="1:15" ht="26.4" x14ac:dyDescent="0.25">
      <c r="A36" s="5" t="s">
        <v>88</v>
      </c>
      <c r="B36" s="5" t="s">
        <v>19</v>
      </c>
      <c r="C36" s="6" t="s">
        <v>23</v>
      </c>
      <c r="D36" s="19">
        <v>2347.0700000000002</v>
      </c>
      <c r="E36" s="15"/>
      <c r="F36" s="53">
        <v>2347.0700000000002</v>
      </c>
      <c r="G36" s="15">
        <f t="shared" si="2"/>
        <v>2347.0700000000002</v>
      </c>
      <c r="H36" s="19">
        <f t="shared" si="9"/>
        <v>0</v>
      </c>
      <c r="I36" s="15">
        <v>0.7</v>
      </c>
      <c r="J36" s="17">
        <f t="shared" si="5"/>
        <v>1642.94</v>
      </c>
      <c r="K36" s="17">
        <f t="shared" si="6"/>
        <v>0</v>
      </c>
      <c r="L36" s="17">
        <f t="shared" si="7"/>
        <v>1642.94</v>
      </c>
      <c r="M36" s="17">
        <f t="shared" si="8"/>
        <v>1642.94</v>
      </c>
      <c r="N36" s="17">
        <f t="shared" si="4"/>
        <v>0</v>
      </c>
      <c r="O36" s="36">
        <f t="shared" si="10"/>
        <v>1</v>
      </c>
    </row>
    <row r="37" spans="1:15" x14ac:dyDescent="0.25">
      <c r="A37" s="5" t="s">
        <v>89</v>
      </c>
      <c r="B37" s="5" t="s">
        <v>90</v>
      </c>
      <c r="C37" s="6" t="s">
        <v>91</v>
      </c>
      <c r="D37" s="19">
        <v>69.19</v>
      </c>
      <c r="E37" s="15"/>
      <c r="F37" s="53">
        <v>69.19</v>
      </c>
      <c r="G37" s="15">
        <f t="shared" si="2"/>
        <v>69.19</v>
      </c>
      <c r="H37" s="19">
        <f t="shared" si="9"/>
        <v>0</v>
      </c>
      <c r="I37" s="15">
        <v>26.74</v>
      </c>
      <c r="J37" s="17">
        <f t="shared" si="5"/>
        <v>1850.14</v>
      </c>
      <c r="K37" s="17">
        <f t="shared" si="6"/>
        <v>0</v>
      </c>
      <c r="L37" s="17">
        <f t="shared" si="7"/>
        <v>1850.14</v>
      </c>
      <c r="M37" s="17">
        <f t="shared" si="8"/>
        <v>1850.14</v>
      </c>
      <c r="N37" s="17">
        <f t="shared" si="4"/>
        <v>0</v>
      </c>
      <c r="O37" s="36">
        <f t="shared" si="10"/>
        <v>1</v>
      </c>
    </row>
    <row r="38" spans="1:15" x14ac:dyDescent="0.25">
      <c r="A38" s="37" t="s">
        <v>92</v>
      </c>
      <c r="B38" s="38" t="s">
        <v>93</v>
      </c>
      <c r="C38" s="39"/>
      <c r="D38" s="39"/>
      <c r="E38" s="39"/>
      <c r="F38" s="49"/>
      <c r="G38" s="44"/>
      <c r="H38" s="45"/>
      <c r="I38" s="39"/>
      <c r="J38" s="40">
        <f>SUM(J39:J46)</f>
        <v>20281.439999999999</v>
      </c>
      <c r="K38" s="40">
        <f>SUM(K39:K46)</f>
        <v>10343.98</v>
      </c>
      <c r="L38" s="40">
        <f>SUM(L39:L46)</f>
        <v>4027.41</v>
      </c>
      <c r="M38" s="40">
        <f>SUM(M39:M46)</f>
        <v>14371.41</v>
      </c>
      <c r="N38" s="40">
        <f>SUM(N39:N46)</f>
        <v>5910.0299999999988</v>
      </c>
      <c r="O38" s="42">
        <f>M38/J38</f>
        <v>0.70859909355548722</v>
      </c>
    </row>
    <row r="39" spans="1:15" ht="26.4" x14ac:dyDescent="0.25">
      <c r="A39" s="5" t="s">
        <v>94</v>
      </c>
      <c r="B39" s="5" t="s">
        <v>95</v>
      </c>
      <c r="C39" s="6" t="s">
        <v>65</v>
      </c>
      <c r="D39" s="19">
        <v>4.0199999999999996</v>
      </c>
      <c r="E39" s="15"/>
      <c r="F39" s="53">
        <v>1.5</v>
      </c>
      <c r="G39" s="15">
        <f t="shared" si="2"/>
        <v>1.5</v>
      </c>
      <c r="H39" s="19">
        <f>D39-G39</f>
        <v>2.5199999999999996</v>
      </c>
      <c r="I39" s="15">
        <v>46.89</v>
      </c>
      <c r="J39" s="17">
        <f t="shared" ref="J39:M46" si="11">TRUNC($I39*D39,2)</f>
        <v>188.49</v>
      </c>
      <c r="K39" s="17">
        <f t="shared" si="11"/>
        <v>0</v>
      </c>
      <c r="L39" s="17">
        <f t="shared" si="11"/>
        <v>70.33</v>
      </c>
      <c r="M39" s="17">
        <f t="shared" si="11"/>
        <v>70.33</v>
      </c>
      <c r="N39" s="17">
        <f t="shared" si="4"/>
        <v>118.16000000000001</v>
      </c>
      <c r="O39" s="36">
        <f>M39/J39</f>
        <v>0.37312324261234014</v>
      </c>
    </row>
    <row r="40" spans="1:15" ht="26.4" x14ac:dyDescent="0.25">
      <c r="A40" s="5" t="s">
        <v>96</v>
      </c>
      <c r="B40" s="5" t="s">
        <v>97</v>
      </c>
      <c r="C40" s="6" t="s">
        <v>65</v>
      </c>
      <c r="D40" s="19">
        <v>2.88</v>
      </c>
      <c r="E40" s="15">
        <v>2.88</v>
      </c>
      <c r="F40" s="53"/>
      <c r="G40" s="15">
        <f t="shared" si="2"/>
        <v>2.88</v>
      </c>
      <c r="H40" s="19">
        <f t="shared" ref="H40:H46" si="12">D40-G40</f>
        <v>0</v>
      </c>
      <c r="I40" s="15">
        <v>598.41999999999996</v>
      </c>
      <c r="J40" s="17">
        <f t="shared" si="11"/>
        <v>1723.44</v>
      </c>
      <c r="K40" s="17">
        <f t="shared" si="11"/>
        <v>1723.44</v>
      </c>
      <c r="L40" s="17">
        <f t="shared" si="11"/>
        <v>0</v>
      </c>
      <c r="M40" s="17">
        <f t="shared" si="11"/>
        <v>1723.44</v>
      </c>
      <c r="N40" s="17">
        <f t="shared" si="4"/>
        <v>0</v>
      </c>
      <c r="O40" s="36">
        <f t="shared" ref="O40:O46" si="13">M40/J40</f>
        <v>1</v>
      </c>
    </row>
    <row r="41" spans="1:15" ht="39.6" x14ac:dyDescent="0.25">
      <c r="A41" s="5" t="s">
        <v>98</v>
      </c>
      <c r="B41" s="5" t="s">
        <v>99</v>
      </c>
      <c r="C41" s="6" t="s">
        <v>65</v>
      </c>
      <c r="D41" s="19">
        <v>6.89</v>
      </c>
      <c r="E41" s="15"/>
      <c r="F41" s="53"/>
      <c r="G41" s="15">
        <f t="shared" si="2"/>
        <v>0</v>
      </c>
      <c r="H41" s="19">
        <f t="shared" si="12"/>
        <v>6.89</v>
      </c>
      <c r="I41" s="15">
        <v>452.53</v>
      </c>
      <c r="J41" s="17">
        <f t="shared" si="11"/>
        <v>3117.93</v>
      </c>
      <c r="K41" s="17">
        <f t="shared" si="11"/>
        <v>0</v>
      </c>
      <c r="L41" s="17">
        <f t="shared" si="11"/>
        <v>0</v>
      </c>
      <c r="M41" s="17">
        <f t="shared" si="11"/>
        <v>0</v>
      </c>
      <c r="N41" s="17">
        <f t="shared" si="4"/>
        <v>3117.93</v>
      </c>
      <c r="O41" s="36">
        <f t="shared" si="13"/>
        <v>0</v>
      </c>
    </row>
    <row r="42" spans="1:15" ht="39.6" x14ac:dyDescent="0.25">
      <c r="A42" s="5" t="s">
        <v>100</v>
      </c>
      <c r="B42" s="5" t="s">
        <v>101</v>
      </c>
      <c r="C42" s="6" t="s">
        <v>102</v>
      </c>
      <c r="D42" s="19">
        <v>71.010000000000005</v>
      </c>
      <c r="E42" s="15">
        <v>55.77</v>
      </c>
      <c r="F42" s="53">
        <v>15.24</v>
      </c>
      <c r="G42" s="15">
        <f t="shared" si="2"/>
        <v>71.010000000000005</v>
      </c>
      <c r="H42" s="19">
        <f t="shared" si="12"/>
        <v>0</v>
      </c>
      <c r="I42" s="15">
        <v>59.02</v>
      </c>
      <c r="J42" s="17">
        <f t="shared" si="11"/>
        <v>4191.01</v>
      </c>
      <c r="K42" s="17">
        <f t="shared" si="11"/>
        <v>3291.54</v>
      </c>
      <c r="L42" s="17">
        <f t="shared" si="11"/>
        <v>899.46</v>
      </c>
      <c r="M42" s="17">
        <f t="shared" si="11"/>
        <v>4191.01</v>
      </c>
      <c r="N42" s="17">
        <f t="shared" si="4"/>
        <v>0</v>
      </c>
      <c r="O42" s="36">
        <f t="shared" si="13"/>
        <v>1</v>
      </c>
    </row>
    <row r="43" spans="1:15" ht="26.4" x14ac:dyDescent="0.25">
      <c r="A43" s="5" t="s">
        <v>103</v>
      </c>
      <c r="B43" s="5" t="s">
        <v>104</v>
      </c>
      <c r="C43" s="6" t="s">
        <v>39</v>
      </c>
      <c r="D43" s="19">
        <v>35.49</v>
      </c>
      <c r="E43" s="15"/>
      <c r="F43" s="53"/>
      <c r="G43" s="15">
        <f t="shared" si="2"/>
        <v>0</v>
      </c>
      <c r="H43" s="19">
        <f t="shared" si="12"/>
        <v>35.49</v>
      </c>
      <c r="I43" s="15">
        <v>47.81</v>
      </c>
      <c r="J43" s="17">
        <f t="shared" si="11"/>
        <v>1696.77</v>
      </c>
      <c r="K43" s="17">
        <f t="shared" si="11"/>
        <v>0</v>
      </c>
      <c r="L43" s="17">
        <f t="shared" si="11"/>
        <v>0</v>
      </c>
      <c r="M43" s="17">
        <f t="shared" si="11"/>
        <v>0</v>
      </c>
      <c r="N43" s="17">
        <f t="shared" si="4"/>
        <v>1696.77</v>
      </c>
      <c r="O43" s="36">
        <f t="shared" si="13"/>
        <v>0</v>
      </c>
    </row>
    <row r="44" spans="1:15" ht="39.6" x14ac:dyDescent="0.25">
      <c r="A44" s="5" t="s">
        <v>105</v>
      </c>
      <c r="B44" s="5" t="s">
        <v>106</v>
      </c>
      <c r="C44" s="6" t="s">
        <v>39</v>
      </c>
      <c r="D44" s="19">
        <v>4.5</v>
      </c>
      <c r="E44" s="15"/>
      <c r="F44" s="53"/>
      <c r="G44" s="15">
        <f t="shared" si="2"/>
        <v>0</v>
      </c>
      <c r="H44" s="19">
        <f t="shared" si="12"/>
        <v>4.5</v>
      </c>
      <c r="I44" s="15">
        <v>183.82</v>
      </c>
      <c r="J44" s="17">
        <f t="shared" si="11"/>
        <v>827.19</v>
      </c>
      <c r="K44" s="17">
        <f t="shared" si="11"/>
        <v>0</v>
      </c>
      <c r="L44" s="17">
        <f t="shared" si="11"/>
        <v>0</v>
      </c>
      <c r="M44" s="17">
        <f t="shared" si="11"/>
        <v>0</v>
      </c>
      <c r="N44" s="17">
        <f t="shared" si="4"/>
        <v>827.19</v>
      </c>
      <c r="O44" s="36">
        <f t="shared" si="13"/>
        <v>0</v>
      </c>
    </row>
    <row r="45" spans="1:15" ht="39.6" x14ac:dyDescent="0.25">
      <c r="A45" s="5" t="s">
        <v>107</v>
      </c>
      <c r="B45" s="5" t="s">
        <v>108</v>
      </c>
      <c r="C45" s="6" t="s">
        <v>39</v>
      </c>
      <c r="D45" s="19">
        <v>4.5</v>
      </c>
      <c r="E45" s="15"/>
      <c r="F45" s="53"/>
      <c r="G45" s="15">
        <f t="shared" si="2"/>
        <v>0</v>
      </c>
      <c r="H45" s="19">
        <f t="shared" si="12"/>
        <v>4.5</v>
      </c>
      <c r="I45" s="15">
        <v>33.33</v>
      </c>
      <c r="J45" s="17">
        <f t="shared" si="11"/>
        <v>149.97999999999999</v>
      </c>
      <c r="K45" s="17">
        <f t="shared" si="11"/>
        <v>0</v>
      </c>
      <c r="L45" s="17">
        <f t="shared" si="11"/>
        <v>0</v>
      </c>
      <c r="M45" s="17">
        <f t="shared" si="11"/>
        <v>0</v>
      </c>
      <c r="N45" s="17">
        <f t="shared" si="4"/>
        <v>149.97999999999999</v>
      </c>
      <c r="O45" s="36">
        <f t="shared" si="13"/>
        <v>0</v>
      </c>
    </row>
    <row r="46" spans="1:15" ht="39.6" x14ac:dyDescent="0.25">
      <c r="A46" s="5" t="s">
        <v>109</v>
      </c>
      <c r="B46" s="5" t="s">
        <v>110</v>
      </c>
      <c r="C46" s="6" t="s">
        <v>65</v>
      </c>
      <c r="D46" s="19">
        <v>3.84</v>
      </c>
      <c r="E46" s="15">
        <v>2.44</v>
      </c>
      <c r="F46" s="53">
        <v>1.4</v>
      </c>
      <c r="G46" s="15">
        <f t="shared" si="2"/>
        <v>3.84</v>
      </c>
      <c r="H46" s="19">
        <f t="shared" si="12"/>
        <v>0</v>
      </c>
      <c r="I46" s="15">
        <v>2184.02</v>
      </c>
      <c r="J46" s="17">
        <f t="shared" si="11"/>
        <v>8386.6299999999992</v>
      </c>
      <c r="K46" s="17">
        <f t="shared" si="11"/>
        <v>5329</v>
      </c>
      <c r="L46" s="17">
        <f t="shared" si="11"/>
        <v>3057.62</v>
      </c>
      <c r="M46" s="17">
        <f t="shared" si="11"/>
        <v>8386.6299999999992</v>
      </c>
      <c r="N46" s="17">
        <f t="shared" si="4"/>
        <v>0</v>
      </c>
      <c r="O46" s="36">
        <f t="shared" si="13"/>
        <v>1</v>
      </c>
    </row>
    <row r="47" spans="1:15" x14ac:dyDescent="0.25">
      <c r="A47" s="37" t="s">
        <v>111</v>
      </c>
      <c r="B47" s="38" t="s">
        <v>112</v>
      </c>
      <c r="C47" s="39"/>
      <c r="D47" s="39"/>
      <c r="E47" s="39"/>
      <c r="F47" s="49"/>
      <c r="G47" s="44"/>
      <c r="H47" s="45"/>
      <c r="I47" s="39"/>
      <c r="J47" s="40">
        <f>SUM(J48:J49)</f>
        <v>7968.85</v>
      </c>
      <c r="K47" s="40">
        <f>SUM(K48:K49)</f>
        <v>7968.85</v>
      </c>
      <c r="L47" s="40">
        <f>SUM(L48:L49)</f>
        <v>0</v>
      </c>
      <c r="M47" s="40">
        <f>SUM(M48:M49)</f>
        <v>7968.85</v>
      </c>
      <c r="N47" s="40">
        <f>SUM(N48:N49)</f>
        <v>0</v>
      </c>
      <c r="O47" s="42">
        <f t="shared" ref="O47:O55" si="14">M47/J47</f>
        <v>1</v>
      </c>
    </row>
    <row r="48" spans="1:15" ht="26.4" x14ac:dyDescent="0.25">
      <c r="A48" s="5" t="s">
        <v>113</v>
      </c>
      <c r="B48" s="5" t="s">
        <v>114</v>
      </c>
      <c r="C48" s="6" t="s">
        <v>39</v>
      </c>
      <c r="D48" s="19">
        <v>147.22</v>
      </c>
      <c r="E48" s="15">
        <v>147.22</v>
      </c>
      <c r="F48" s="53"/>
      <c r="G48" s="15">
        <f t="shared" si="2"/>
        <v>147.22</v>
      </c>
      <c r="H48" s="19">
        <f>D48-G48</f>
        <v>0</v>
      </c>
      <c r="I48" s="15">
        <v>45.07</v>
      </c>
      <c r="J48" s="17">
        <f t="shared" ref="J48:M49" si="15">TRUNC($I48*D48,2)</f>
        <v>6635.2</v>
      </c>
      <c r="K48" s="17">
        <f t="shared" si="15"/>
        <v>6635.2</v>
      </c>
      <c r="L48" s="17">
        <f t="shared" si="15"/>
        <v>0</v>
      </c>
      <c r="M48" s="17">
        <f t="shared" si="15"/>
        <v>6635.2</v>
      </c>
      <c r="N48" s="17">
        <f t="shared" si="4"/>
        <v>0</v>
      </c>
      <c r="O48" s="36">
        <f t="shared" si="14"/>
        <v>1</v>
      </c>
    </row>
    <row r="49" spans="1:15" ht="26.4" x14ac:dyDescent="0.25">
      <c r="A49" s="5" t="s">
        <v>115</v>
      </c>
      <c r="B49" s="5" t="s">
        <v>116</v>
      </c>
      <c r="C49" s="6" t="s">
        <v>0</v>
      </c>
      <c r="D49" s="19">
        <v>34.1</v>
      </c>
      <c r="E49" s="15">
        <v>34.1</v>
      </c>
      <c r="F49" s="53"/>
      <c r="G49" s="15">
        <f t="shared" si="2"/>
        <v>34.1</v>
      </c>
      <c r="H49" s="19">
        <f>D49-G49</f>
        <v>0</v>
      </c>
      <c r="I49" s="15">
        <v>39.11</v>
      </c>
      <c r="J49" s="17">
        <f t="shared" si="15"/>
        <v>1333.65</v>
      </c>
      <c r="K49" s="17">
        <f t="shared" si="15"/>
        <v>1333.65</v>
      </c>
      <c r="L49" s="17">
        <f t="shared" si="15"/>
        <v>0</v>
      </c>
      <c r="M49" s="17">
        <f t="shared" si="15"/>
        <v>1333.65</v>
      </c>
      <c r="N49" s="17">
        <f t="shared" si="4"/>
        <v>0</v>
      </c>
      <c r="O49" s="36">
        <f t="shared" si="14"/>
        <v>1</v>
      </c>
    </row>
    <row r="50" spans="1:15" x14ac:dyDescent="0.25">
      <c r="A50" s="37" t="s">
        <v>117</v>
      </c>
      <c r="B50" s="38" t="s">
        <v>118</v>
      </c>
      <c r="C50" s="39"/>
      <c r="D50" s="39"/>
      <c r="E50" s="39"/>
      <c r="F50" s="49"/>
      <c r="G50" s="44"/>
      <c r="H50" s="45"/>
      <c r="I50" s="39"/>
      <c r="J50" s="40">
        <f>SUM(J54,J51,J58)</f>
        <v>46409.719999999994</v>
      </c>
      <c r="K50" s="40">
        <f>SUM(K54,K51,K58)</f>
        <v>14592.23</v>
      </c>
      <c r="L50" s="40">
        <f>SUM(L54,L51,L58)</f>
        <v>25009.03</v>
      </c>
      <c r="M50" s="40">
        <f>SUM(M54,M51,M58)</f>
        <v>39601.259999999995</v>
      </c>
      <c r="N50" s="40">
        <f t="shared" si="4"/>
        <v>6808.4599999999991</v>
      </c>
      <c r="O50" s="42">
        <f t="shared" si="14"/>
        <v>0.8532966800920152</v>
      </c>
    </row>
    <row r="51" spans="1:15" ht="12.15" customHeight="1" x14ac:dyDescent="0.25">
      <c r="A51" s="37" t="s">
        <v>119</v>
      </c>
      <c r="B51" s="38" t="s">
        <v>120</v>
      </c>
      <c r="C51" s="39"/>
      <c r="D51" s="39"/>
      <c r="E51" s="39"/>
      <c r="F51" s="49"/>
      <c r="G51" s="44"/>
      <c r="H51" s="45"/>
      <c r="I51" s="39"/>
      <c r="J51" s="40">
        <f>SUM(J52:J53)</f>
        <v>13278.76</v>
      </c>
      <c r="K51" s="40">
        <f>SUM(K52:K53)</f>
        <v>0</v>
      </c>
      <c r="L51" s="40">
        <f>SUM(L52:L53)</f>
        <v>9516.76</v>
      </c>
      <c r="M51" s="40">
        <f>SUM(M52:M53)</f>
        <v>9516.76</v>
      </c>
      <c r="N51" s="40">
        <f>SUM(N52:N53)</f>
        <v>3762</v>
      </c>
      <c r="O51" s="46">
        <f t="shared" si="14"/>
        <v>0.71669041386394516</v>
      </c>
    </row>
    <row r="52" spans="1:15" ht="39.6" x14ac:dyDescent="0.25">
      <c r="A52" s="5" t="s">
        <v>121</v>
      </c>
      <c r="B52" s="5" t="s">
        <v>122</v>
      </c>
      <c r="C52" s="6" t="s">
        <v>39</v>
      </c>
      <c r="D52" s="19">
        <v>1.08</v>
      </c>
      <c r="E52" s="15"/>
      <c r="F52" s="50">
        <v>1.08</v>
      </c>
      <c r="G52" s="15">
        <f t="shared" si="2"/>
        <v>1.08</v>
      </c>
      <c r="H52" s="19">
        <f t="shared" ref="H52:H68" si="16">D52-F52</f>
        <v>0</v>
      </c>
      <c r="I52" s="15">
        <v>51.94</v>
      </c>
      <c r="J52" s="17">
        <f t="shared" ref="J52:M53" si="17">TRUNC($I52*D52,2)</f>
        <v>56.09</v>
      </c>
      <c r="K52" s="17">
        <f t="shared" si="17"/>
        <v>0</v>
      </c>
      <c r="L52" s="17">
        <f t="shared" si="17"/>
        <v>56.09</v>
      </c>
      <c r="M52" s="17">
        <f t="shared" si="17"/>
        <v>56.09</v>
      </c>
      <c r="N52" s="17">
        <f t="shared" si="4"/>
        <v>0</v>
      </c>
      <c r="O52" s="36">
        <f t="shared" si="14"/>
        <v>1</v>
      </c>
    </row>
    <row r="53" spans="1:15" ht="39.6" x14ac:dyDescent="0.25">
      <c r="A53" s="5" t="s">
        <v>123</v>
      </c>
      <c r="B53" s="5" t="s">
        <v>124</v>
      </c>
      <c r="C53" s="6" t="s">
        <v>39</v>
      </c>
      <c r="D53" s="19">
        <v>175.74</v>
      </c>
      <c r="E53" s="15"/>
      <c r="F53" s="50">
        <v>125.74</v>
      </c>
      <c r="G53" s="15">
        <f t="shared" si="2"/>
        <v>125.74</v>
      </c>
      <c r="H53" s="19">
        <f t="shared" si="16"/>
        <v>50.000000000000014</v>
      </c>
      <c r="I53" s="15">
        <v>75.239999999999995</v>
      </c>
      <c r="J53" s="17">
        <f t="shared" si="17"/>
        <v>13222.67</v>
      </c>
      <c r="K53" s="17">
        <f t="shared" si="17"/>
        <v>0</v>
      </c>
      <c r="L53" s="17">
        <f t="shared" si="17"/>
        <v>9460.67</v>
      </c>
      <c r="M53" s="17">
        <f t="shared" si="17"/>
        <v>9460.67</v>
      </c>
      <c r="N53" s="17">
        <f t="shared" si="4"/>
        <v>3762</v>
      </c>
      <c r="O53" s="36">
        <f t="shared" si="14"/>
        <v>0.71548862672969982</v>
      </c>
    </row>
    <row r="54" spans="1:15" x14ac:dyDescent="0.25">
      <c r="A54" s="37" t="s">
        <v>125</v>
      </c>
      <c r="B54" s="38" t="s">
        <v>126</v>
      </c>
      <c r="C54" s="39"/>
      <c r="D54" s="39"/>
      <c r="E54" s="39"/>
      <c r="F54" s="49"/>
      <c r="G54" s="44"/>
      <c r="H54" s="45"/>
      <c r="I54" s="39"/>
      <c r="J54" s="40">
        <f>SUM(J55:J57)</f>
        <v>17638.689999999999</v>
      </c>
      <c r="K54" s="40">
        <f>SUM(K55:K57)</f>
        <v>14592.23</v>
      </c>
      <c r="L54" s="40">
        <f>SUM(L55:L57)</f>
        <v>0</v>
      </c>
      <c r="M54" s="40">
        <f>SUM(M55:M57)</f>
        <v>14592.23</v>
      </c>
      <c r="N54" s="40">
        <f>SUM(N55:N57)</f>
        <v>3046.46</v>
      </c>
      <c r="O54" s="42">
        <f t="shared" si="14"/>
        <v>0.82728535962704719</v>
      </c>
    </row>
    <row r="55" spans="1:15" ht="39.6" x14ac:dyDescent="0.25">
      <c r="A55" s="5" t="s">
        <v>127</v>
      </c>
      <c r="B55" s="5" t="s">
        <v>128</v>
      </c>
      <c r="C55" s="6" t="s">
        <v>39</v>
      </c>
      <c r="D55" s="19">
        <v>146.38</v>
      </c>
      <c r="E55" s="15">
        <v>146.38</v>
      </c>
      <c r="F55" s="53"/>
      <c r="G55" s="15">
        <f t="shared" si="2"/>
        <v>146.38</v>
      </c>
      <c r="H55" s="19">
        <f>D55-G55</f>
        <v>0</v>
      </c>
      <c r="I55" s="15">
        <v>83.84</v>
      </c>
      <c r="J55" s="17">
        <f t="shared" ref="J55:M57" si="18">TRUNC($I55*D55,2)</f>
        <v>12272.49</v>
      </c>
      <c r="K55" s="17">
        <f t="shared" si="18"/>
        <v>12272.49</v>
      </c>
      <c r="L55" s="17">
        <f t="shared" si="18"/>
        <v>0</v>
      </c>
      <c r="M55" s="17">
        <f t="shared" si="18"/>
        <v>12272.49</v>
      </c>
      <c r="N55" s="17">
        <f t="shared" si="4"/>
        <v>0</v>
      </c>
      <c r="O55" s="36">
        <f t="shared" si="14"/>
        <v>1</v>
      </c>
    </row>
    <row r="56" spans="1:15" ht="39.6" x14ac:dyDescent="0.25">
      <c r="A56" s="5" t="s">
        <v>129</v>
      </c>
      <c r="B56" s="5" t="s">
        <v>130</v>
      </c>
      <c r="C56" s="6" t="s">
        <v>0</v>
      </c>
      <c r="D56" s="19">
        <v>100</v>
      </c>
      <c r="E56" s="15">
        <v>30</v>
      </c>
      <c r="F56" s="53"/>
      <c r="G56" s="15">
        <f t="shared" si="2"/>
        <v>30</v>
      </c>
      <c r="H56" s="19">
        <f t="shared" ref="H56:H57" si="19">D56-G56</f>
        <v>70</v>
      </c>
      <c r="I56" s="15">
        <v>29.8</v>
      </c>
      <c r="J56" s="17">
        <f t="shared" si="18"/>
        <v>2980</v>
      </c>
      <c r="K56" s="17">
        <f t="shared" si="18"/>
        <v>894</v>
      </c>
      <c r="L56" s="17">
        <f t="shared" si="18"/>
        <v>0</v>
      </c>
      <c r="M56" s="17">
        <f t="shared" si="18"/>
        <v>894</v>
      </c>
      <c r="N56" s="17">
        <f t="shared" si="4"/>
        <v>2086</v>
      </c>
      <c r="O56" s="36">
        <f t="shared" ref="O56:O57" si="20">M56/J56</f>
        <v>0.3</v>
      </c>
    </row>
    <row r="57" spans="1:15" ht="39.6" x14ac:dyDescent="0.25">
      <c r="A57" s="5" t="s">
        <v>131</v>
      </c>
      <c r="B57" s="5" t="s">
        <v>132</v>
      </c>
      <c r="C57" s="6" t="s">
        <v>39</v>
      </c>
      <c r="D57" s="19">
        <v>244.99</v>
      </c>
      <c r="E57" s="15">
        <v>146.38</v>
      </c>
      <c r="F57" s="53"/>
      <c r="G57" s="15">
        <f t="shared" si="2"/>
        <v>146.38</v>
      </c>
      <c r="H57" s="19">
        <f t="shared" si="19"/>
        <v>98.610000000000014</v>
      </c>
      <c r="I57" s="15">
        <v>9.74</v>
      </c>
      <c r="J57" s="17">
        <f t="shared" si="18"/>
        <v>2386.1999999999998</v>
      </c>
      <c r="K57" s="17">
        <f t="shared" si="18"/>
        <v>1425.74</v>
      </c>
      <c r="L57" s="17">
        <f t="shared" si="18"/>
        <v>0</v>
      </c>
      <c r="M57" s="17">
        <f t="shared" si="18"/>
        <v>1425.74</v>
      </c>
      <c r="N57" s="17">
        <f t="shared" si="4"/>
        <v>960.45999999999981</v>
      </c>
      <c r="O57" s="36">
        <f t="shared" si="20"/>
        <v>0.59749392339284224</v>
      </c>
    </row>
    <row r="58" spans="1:15" x14ac:dyDescent="0.25">
      <c r="A58" s="37" t="s">
        <v>133</v>
      </c>
      <c r="B58" s="38" t="s">
        <v>134</v>
      </c>
      <c r="C58" s="39"/>
      <c r="D58" s="39"/>
      <c r="E58" s="39"/>
      <c r="F58" s="49"/>
      <c r="G58" s="44"/>
      <c r="H58" s="45"/>
      <c r="I58" s="39"/>
      <c r="J58" s="40">
        <f>SUM(J59:J68)</f>
        <v>15492.269999999999</v>
      </c>
      <c r="K58" s="40">
        <f>SUM(K59:K68)</f>
        <v>0</v>
      </c>
      <c r="L58" s="40">
        <f>SUM(L59:L68)</f>
        <v>15492.269999999999</v>
      </c>
      <c r="M58" s="40">
        <f>SUM(M59:M68)</f>
        <v>15492.269999999999</v>
      </c>
      <c r="N58" s="40">
        <f>SUM(N59:N68)</f>
        <v>0</v>
      </c>
      <c r="O58" s="42">
        <f>M58/J58</f>
        <v>1</v>
      </c>
    </row>
    <row r="59" spans="1:15" ht="39.6" x14ac:dyDescent="0.25">
      <c r="A59" s="5" t="s">
        <v>135</v>
      </c>
      <c r="B59" s="5" t="s">
        <v>136</v>
      </c>
      <c r="C59" s="6" t="s">
        <v>0</v>
      </c>
      <c r="D59" s="19">
        <v>37.89</v>
      </c>
      <c r="E59" s="15"/>
      <c r="F59" s="50">
        <v>37.89</v>
      </c>
      <c r="G59" s="15">
        <f t="shared" si="2"/>
        <v>37.89</v>
      </c>
      <c r="H59" s="19">
        <f t="shared" si="16"/>
        <v>0</v>
      </c>
      <c r="I59" s="15">
        <v>10.56</v>
      </c>
      <c r="J59" s="17">
        <f t="shared" ref="J59:J68" si="21">TRUNC($I59*D59,2)</f>
        <v>400.11</v>
      </c>
      <c r="K59" s="17">
        <f t="shared" ref="K59:K68" si="22">TRUNC($I59*E59,2)</f>
        <v>0</v>
      </c>
      <c r="L59" s="17">
        <f t="shared" ref="L59:L68" si="23">TRUNC($I59*F59,2)</f>
        <v>400.11</v>
      </c>
      <c r="M59" s="17">
        <f t="shared" ref="M59:M68" si="24">TRUNC($I59*G59,2)</f>
        <v>400.11</v>
      </c>
      <c r="N59" s="17">
        <f t="shared" si="4"/>
        <v>0</v>
      </c>
      <c r="O59" s="36">
        <f>M59/J59</f>
        <v>1</v>
      </c>
    </row>
    <row r="60" spans="1:15" ht="39.6" x14ac:dyDescent="0.25">
      <c r="A60" s="5" t="s">
        <v>137</v>
      </c>
      <c r="B60" s="5" t="s">
        <v>138</v>
      </c>
      <c r="C60" s="6" t="s">
        <v>0</v>
      </c>
      <c r="D60" s="19">
        <v>72.959999999999994</v>
      </c>
      <c r="E60" s="15"/>
      <c r="F60" s="50">
        <v>72.959999999999994</v>
      </c>
      <c r="G60" s="15">
        <f t="shared" si="2"/>
        <v>72.959999999999994</v>
      </c>
      <c r="H60" s="19">
        <f t="shared" si="16"/>
        <v>0</v>
      </c>
      <c r="I60" s="15">
        <v>7</v>
      </c>
      <c r="J60" s="17">
        <f t="shared" si="21"/>
        <v>510.72</v>
      </c>
      <c r="K60" s="17">
        <f t="shared" si="22"/>
        <v>0</v>
      </c>
      <c r="L60" s="17">
        <f t="shared" si="23"/>
        <v>510.72</v>
      </c>
      <c r="M60" s="17">
        <f t="shared" si="24"/>
        <v>510.72</v>
      </c>
      <c r="N60" s="17">
        <f t="shared" si="4"/>
        <v>0</v>
      </c>
      <c r="O60" s="36">
        <f t="shared" ref="O60:O68" si="25">M60/J60</f>
        <v>1</v>
      </c>
    </row>
    <row r="61" spans="1:15" ht="39.6" x14ac:dyDescent="0.25">
      <c r="A61" s="5" t="s">
        <v>139</v>
      </c>
      <c r="B61" s="5" t="s">
        <v>140</v>
      </c>
      <c r="C61" s="6" t="s">
        <v>0</v>
      </c>
      <c r="D61" s="19">
        <v>14.5</v>
      </c>
      <c r="E61" s="15"/>
      <c r="F61" s="50">
        <v>14.5</v>
      </c>
      <c r="G61" s="15">
        <f t="shared" si="2"/>
        <v>14.5</v>
      </c>
      <c r="H61" s="19">
        <f t="shared" si="16"/>
        <v>0</v>
      </c>
      <c r="I61" s="15">
        <v>17.850000000000001</v>
      </c>
      <c r="J61" s="17">
        <f t="shared" si="21"/>
        <v>258.82</v>
      </c>
      <c r="K61" s="17">
        <f t="shared" si="22"/>
        <v>0</v>
      </c>
      <c r="L61" s="17">
        <f t="shared" si="23"/>
        <v>258.82</v>
      </c>
      <c r="M61" s="17">
        <f t="shared" si="24"/>
        <v>258.82</v>
      </c>
      <c r="N61" s="17">
        <f t="shared" si="4"/>
        <v>0</v>
      </c>
      <c r="O61" s="36">
        <f t="shared" si="25"/>
        <v>1</v>
      </c>
    </row>
    <row r="62" spans="1:15" ht="39.6" x14ac:dyDescent="0.25">
      <c r="A62" s="5" t="s">
        <v>141</v>
      </c>
      <c r="B62" s="5" t="s">
        <v>142</v>
      </c>
      <c r="C62" s="6" t="s">
        <v>0</v>
      </c>
      <c r="D62" s="19">
        <v>20.77</v>
      </c>
      <c r="E62" s="15"/>
      <c r="F62" s="50">
        <v>20.77</v>
      </c>
      <c r="G62" s="15">
        <f t="shared" si="2"/>
        <v>20.77</v>
      </c>
      <c r="H62" s="19">
        <f t="shared" si="16"/>
        <v>0</v>
      </c>
      <c r="I62" s="15">
        <v>34.450000000000003</v>
      </c>
      <c r="J62" s="17">
        <f t="shared" si="21"/>
        <v>715.52</v>
      </c>
      <c r="K62" s="17">
        <f t="shared" si="22"/>
        <v>0</v>
      </c>
      <c r="L62" s="17">
        <f t="shared" si="23"/>
        <v>715.52</v>
      </c>
      <c r="M62" s="17">
        <f t="shared" si="24"/>
        <v>715.52</v>
      </c>
      <c r="N62" s="17">
        <f t="shared" si="4"/>
        <v>0</v>
      </c>
      <c r="O62" s="36">
        <f t="shared" si="25"/>
        <v>1</v>
      </c>
    </row>
    <row r="63" spans="1:15" ht="39.6" x14ac:dyDescent="0.25">
      <c r="A63" s="5" t="s">
        <v>143</v>
      </c>
      <c r="B63" s="5" t="s">
        <v>144</v>
      </c>
      <c r="C63" s="6" t="s">
        <v>39</v>
      </c>
      <c r="D63" s="19">
        <v>8.31</v>
      </c>
      <c r="E63" s="15"/>
      <c r="F63" s="50">
        <v>8.31</v>
      </c>
      <c r="G63" s="15">
        <f t="shared" si="2"/>
        <v>8.31</v>
      </c>
      <c r="H63" s="19">
        <f t="shared" si="16"/>
        <v>0</v>
      </c>
      <c r="I63" s="15">
        <v>106.51</v>
      </c>
      <c r="J63" s="17">
        <f t="shared" si="21"/>
        <v>885.09</v>
      </c>
      <c r="K63" s="17">
        <f t="shared" si="22"/>
        <v>0</v>
      </c>
      <c r="L63" s="17">
        <f t="shared" si="23"/>
        <v>885.09</v>
      </c>
      <c r="M63" s="17">
        <f t="shared" si="24"/>
        <v>885.09</v>
      </c>
      <c r="N63" s="17">
        <f t="shared" si="4"/>
        <v>0</v>
      </c>
      <c r="O63" s="36">
        <f t="shared" si="25"/>
        <v>1</v>
      </c>
    </row>
    <row r="64" spans="1:15" ht="39.6" x14ac:dyDescent="0.25">
      <c r="A64" s="5" t="s">
        <v>145</v>
      </c>
      <c r="B64" s="5" t="s">
        <v>146</v>
      </c>
      <c r="C64" s="6" t="s">
        <v>39</v>
      </c>
      <c r="D64" s="19">
        <v>70.73</v>
      </c>
      <c r="E64" s="15"/>
      <c r="F64" s="50">
        <v>70.73</v>
      </c>
      <c r="G64" s="15">
        <f t="shared" si="2"/>
        <v>70.73</v>
      </c>
      <c r="H64" s="19">
        <f t="shared" si="16"/>
        <v>0</v>
      </c>
      <c r="I64" s="15">
        <v>87.03</v>
      </c>
      <c r="J64" s="17">
        <f t="shared" si="21"/>
        <v>6155.63</v>
      </c>
      <c r="K64" s="17">
        <f t="shared" si="22"/>
        <v>0</v>
      </c>
      <c r="L64" s="17">
        <f t="shared" si="23"/>
        <v>6155.63</v>
      </c>
      <c r="M64" s="17">
        <f t="shared" si="24"/>
        <v>6155.63</v>
      </c>
      <c r="N64" s="17">
        <f t="shared" si="4"/>
        <v>0</v>
      </c>
      <c r="O64" s="36">
        <f t="shared" si="25"/>
        <v>1</v>
      </c>
    </row>
    <row r="65" spans="1:15" ht="39.6" x14ac:dyDescent="0.25">
      <c r="A65" s="5" t="s">
        <v>147</v>
      </c>
      <c r="B65" s="5" t="s">
        <v>148</v>
      </c>
      <c r="C65" s="6" t="s">
        <v>0</v>
      </c>
      <c r="D65" s="19">
        <v>10.5</v>
      </c>
      <c r="E65" s="15"/>
      <c r="F65" s="50">
        <v>10.5</v>
      </c>
      <c r="G65" s="15">
        <f t="shared" si="2"/>
        <v>10.5</v>
      </c>
      <c r="H65" s="19">
        <f t="shared" si="16"/>
        <v>0</v>
      </c>
      <c r="I65" s="15">
        <v>50.3</v>
      </c>
      <c r="J65" s="17">
        <f t="shared" si="21"/>
        <v>528.15</v>
      </c>
      <c r="K65" s="17">
        <f t="shared" si="22"/>
        <v>0</v>
      </c>
      <c r="L65" s="17">
        <f t="shared" si="23"/>
        <v>528.15</v>
      </c>
      <c r="M65" s="17">
        <f t="shared" si="24"/>
        <v>528.15</v>
      </c>
      <c r="N65" s="17">
        <f t="shared" si="4"/>
        <v>0</v>
      </c>
      <c r="O65" s="36">
        <f t="shared" si="25"/>
        <v>1</v>
      </c>
    </row>
    <row r="66" spans="1:15" ht="39.6" x14ac:dyDescent="0.25">
      <c r="A66" s="5" t="s">
        <v>149</v>
      </c>
      <c r="B66" s="5" t="s">
        <v>150</v>
      </c>
      <c r="C66" s="6" t="s">
        <v>39</v>
      </c>
      <c r="D66" s="19">
        <v>55.84</v>
      </c>
      <c r="E66" s="15"/>
      <c r="F66" s="50">
        <v>55.84</v>
      </c>
      <c r="G66" s="15">
        <f t="shared" si="2"/>
        <v>55.84</v>
      </c>
      <c r="H66" s="19">
        <f t="shared" si="16"/>
        <v>0</v>
      </c>
      <c r="I66" s="15">
        <v>44.36</v>
      </c>
      <c r="J66" s="17">
        <f t="shared" si="21"/>
        <v>2477.06</v>
      </c>
      <c r="K66" s="17">
        <f t="shared" si="22"/>
        <v>0</v>
      </c>
      <c r="L66" s="17">
        <f t="shared" si="23"/>
        <v>2477.06</v>
      </c>
      <c r="M66" s="17">
        <f t="shared" si="24"/>
        <v>2477.06</v>
      </c>
      <c r="N66" s="17">
        <f t="shared" si="4"/>
        <v>0</v>
      </c>
      <c r="O66" s="36">
        <f t="shared" si="25"/>
        <v>1</v>
      </c>
    </row>
    <row r="67" spans="1:15" ht="39.6" x14ac:dyDescent="0.25">
      <c r="A67" s="5" t="s">
        <v>151</v>
      </c>
      <c r="B67" s="5" t="s">
        <v>130</v>
      </c>
      <c r="C67" s="6" t="s">
        <v>0</v>
      </c>
      <c r="D67" s="19">
        <v>64.13</v>
      </c>
      <c r="E67" s="15"/>
      <c r="F67" s="50">
        <v>64.13</v>
      </c>
      <c r="G67" s="15">
        <f t="shared" si="2"/>
        <v>64.13</v>
      </c>
      <c r="H67" s="19">
        <f t="shared" si="16"/>
        <v>0</v>
      </c>
      <c r="I67" s="15">
        <v>29.8</v>
      </c>
      <c r="J67" s="17">
        <f t="shared" si="21"/>
        <v>1911.07</v>
      </c>
      <c r="K67" s="17">
        <f t="shared" si="22"/>
        <v>0</v>
      </c>
      <c r="L67" s="17">
        <f t="shared" si="23"/>
        <v>1911.07</v>
      </c>
      <c r="M67" s="17">
        <f t="shared" si="24"/>
        <v>1911.07</v>
      </c>
      <c r="N67" s="17">
        <f t="shared" si="4"/>
        <v>0</v>
      </c>
      <c r="O67" s="36">
        <f t="shared" si="25"/>
        <v>1</v>
      </c>
    </row>
    <row r="68" spans="1:15" ht="39.6" x14ac:dyDescent="0.25">
      <c r="A68" s="5" t="s">
        <v>152</v>
      </c>
      <c r="B68" s="5" t="s">
        <v>153</v>
      </c>
      <c r="C68" s="6" t="s">
        <v>0</v>
      </c>
      <c r="D68" s="19">
        <v>14.36</v>
      </c>
      <c r="E68" s="15"/>
      <c r="F68" s="50">
        <v>14.36</v>
      </c>
      <c r="G68" s="15">
        <f t="shared" si="2"/>
        <v>14.36</v>
      </c>
      <c r="H68" s="19">
        <f t="shared" si="16"/>
        <v>0</v>
      </c>
      <c r="I68" s="15">
        <v>114.91</v>
      </c>
      <c r="J68" s="17">
        <f t="shared" si="21"/>
        <v>1650.1</v>
      </c>
      <c r="K68" s="17">
        <f t="shared" si="22"/>
        <v>0</v>
      </c>
      <c r="L68" s="17">
        <f t="shared" si="23"/>
        <v>1650.1</v>
      </c>
      <c r="M68" s="17">
        <f t="shared" si="24"/>
        <v>1650.1</v>
      </c>
      <c r="N68" s="17">
        <f t="shared" si="4"/>
        <v>0</v>
      </c>
      <c r="O68" s="36">
        <f t="shared" si="25"/>
        <v>1</v>
      </c>
    </row>
    <row r="69" spans="1:15" x14ac:dyDescent="0.25">
      <c r="A69" s="37" t="s">
        <v>154</v>
      </c>
      <c r="B69" s="38" t="s">
        <v>155</v>
      </c>
      <c r="C69" s="39"/>
      <c r="D69" s="39"/>
      <c r="E69" s="39"/>
      <c r="F69" s="49"/>
      <c r="G69" s="44"/>
      <c r="H69" s="45"/>
      <c r="I69" s="39"/>
      <c r="J69" s="40">
        <f>SUM(J70:J77)</f>
        <v>35309.919999999998</v>
      </c>
      <c r="K69" s="40">
        <f>SUM(K70:K77)</f>
        <v>7772.5499999999993</v>
      </c>
      <c r="L69" s="40">
        <f>SUM(L70:L77)</f>
        <v>27537.370000000003</v>
      </c>
      <c r="M69" s="40">
        <f>SUM(M70:M77)</f>
        <v>35309.919999999998</v>
      </c>
      <c r="N69" s="40">
        <f>SUM(N70:N77)</f>
        <v>0</v>
      </c>
      <c r="O69" s="42">
        <f>M69/J69</f>
        <v>1</v>
      </c>
    </row>
    <row r="70" spans="1:15" ht="26.4" x14ac:dyDescent="0.25">
      <c r="A70" s="5" t="s">
        <v>156</v>
      </c>
      <c r="B70" s="5" t="s">
        <v>20</v>
      </c>
      <c r="C70" s="6" t="s">
        <v>39</v>
      </c>
      <c r="D70" s="19">
        <v>253.46</v>
      </c>
      <c r="E70" s="15">
        <v>253.46</v>
      </c>
      <c r="F70" s="53"/>
      <c r="G70" s="15">
        <f t="shared" si="2"/>
        <v>253.46</v>
      </c>
      <c r="H70" s="19">
        <f>D70-G70</f>
        <v>0</v>
      </c>
      <c r="I70" s="15">
        <v>5.91</v>
      </c>
      <c r="J70" s="17">
        <f t="shared" ref="J70:M77" si="26">TRUNC($I70*D70,2)</f>
        <v>1497.94</v>
      </c>
      <c r="K70" s="17">
        <f t="shared" si="26"/>
        <v>1497.94</v>
      </c>
      <c r="L70" s="17">
        <f t="shared" si="26"/>
        <v>0</v>
      </c>
      <c r="M70" s="17">
        <f t="shared" si="26"/>
        <v>1497.94</v>
      </c>
      <c r="N70" s="17">
        <f t="shared" si="4"/>
        <v>0</v>
      </c>
      <c r="O70" s="36">
        <f>M70/J70</f>
        <v>1</v>
      </c>
    </row>
    <row r="71" spans="1:15" ht="26.4" x14ac:dyDescent="0.25">
      <c r="A71" s="5" t="s">
        <v>157</v>
      </c>
      <c r="B71" s="5" t="s">
        <v>158</v>
      </c>
      <c r="C71" s="6" t="s">
        <v>39</v>
      </c>
      <c r="D71" s="19">
        <v>3.51</v>
      </c>
      <c r="E71" s="15"/>
      <c r="F71" s="53">
        <v>3.51</v>
      </c>
      <c r="G71" s="15">
        <f t="shared" si="2"/>
        <v>3.51</v>
      </c>
      <c r="H71" s="19">
        <f t="shared" ref="H71:H77" si="27">D71-G71</f>
        <v>0</v>
      </c>
      <c r="I71" s="15">
        <v>11.31</v>
      </c>
      <c r="J71" s="17">
        <f t="shared" si="26"/>
        <v>39.69</v>
      </c>
      <c r="K71" s="17">
        <f t="shared" si="26"/>
        <v>0</v>
      </c>
      <c r="L71" s="17">
        <f t="shared" si="26"/>
        <v>39.69</v>
      </c>
      <c r="M71" s="17">
        <f t="shared" si="26"/>
        <v>39.69</v>
      </c>
      <c r="N71" s="17">
        <f t="shared" si="4"/>
        <v>0</v>
      </c>
      <c r="O71" s="36">
        <f t="shared" ref="O71:O77" si="28">M71/J71</f>
        <v>1</v>
      </c>
    </row>
    <row r="72" spans="1:15" x14ac:dyDescent="0.25">
      <c r="A72" s="5" t="s">
        <v>159</v>
      </c>
      <c r="B72" s="5" t="s">
        <v>160</v>
      </c>
      <c r="C72" s="6" t="s">
        <v>39</v>
      </c>
      <c r="D72" s="19">
        <v>223.53</v>
      </c>
      <c r="E72" s="15">
        <v>223.53</v>
      </c>
      <c r="F72" s="53"/>
      <c r="G72" s="15">
        <f t="shared" si="2"/>
        <v>223.53</v>
      </c>
      <c r="H72" s="19">
        <f t="shared" si="27"/>
        <v>0</v>
      </c>
      <c r="I72" s="15">
        <v>2.3199999999999998</v>
      </c>
      <c r="J72" s="17">
        <f t="shared" si="26"/>
        <v>518.58000000000004</v>
      </c>
      <c r="K72" s="17">
        <f t="shared" si="26"/>
        <v>518.58000000000004</v>
      </c>
      <c r="L72" s="17">
        <f t="shared" si="26"/>
        <v>0</v>
      </c>
      <c r="M72" s="17">
        <f t="shared" si="26"/>
        <v>518.58000000000004</v>
      </c>
      <c r="N72" s="17">
        <f t="shared" si="4"/>
        <v>0</v>
      </c>
      <c r="O72" s="36">
        <f t="shared" si="28"/>
        <v>1</v>
      </c>
    </row>
    <row r="73" spans="1:15" ht="26.4" x14ac:dyDescent="0.25">
      <c r="A73" s="5" t="s">
        <v>161</v>
      </c>
      <c r="B73" s="5" t="s">
        <v>162</v>
      </c>
      <c r="C73" s="6" t="s">
        <v>39</v>
      </c>
      <c r="D73" s="19">
        <v>13.93</v>
      </c>
      <c r="E73" s="15"/>
      <c r="F73" s="53">
        <v>13.93</v>
      </c>
      <c r="G73" s="15">
        <f t="shared" si="2"/>
        <v>13.93</v>
      </c>
      <c r="H73" s="19">
        <f t="shared" si="27"/>
        <v>0</v>
      </c>
      <c r="I73" s="15">
        <v>7.21</v>
      </c>
      <c r="J73" s="17">
        <f t="shared" si="26"/>
        <v>100.43</v>
      </c>
      <c r="K73" s="17">
        <f t="shared" si="26"/>
        <v>0</v>
      </c>
      <c r="L73" s="17">
        <f t="shared" si="26"/>
        <v>100.43</v>
      </c>
      <c r="M73" s="17">
        <f t="shared" si="26"/>
        <v>100.43</v>
      </c>
      <c r="N73" s="17">
        <f t="shared" si="4"/>
        <v>0</v>
      </c>
      <c r="O73" s="36">
        <f t="shared" si="28"/>
        <v>1</v>
      </c>
    </row>
    <row r="74" spans="1:15" x14ac:dyDescent="0.25">
      <c r="A74" s="5" t="s">
        <v>163</v>
      </c>
      <c r="B74" s="5" t="s">
        <v>164</v>
      </c>
      <c r="C74" s="6" t="s">
        <v>39</v>
      </c>
      <c r="D74" s="19">
        <v>13.93</v>
      </c>
      <c r="E74" s="15"/>
      <c r="F74" s="53">
        <v>13.93</v>
      </c>
      <c r="G74" s="15">
        <f t="shared" si="2"/>
        <v>13.93</v>
      </c>
      <c r="H74" s="19">
        <f t="shared" si="27"/>
        <v>0</v>
      </c>
      <c r="I74" s="15">
        <v>11.69</v>
      </c>
      <c r="J74" s="17">
        <f t="shared" si="26"/>
        <v>162.84</v>
      </c>
      <c r="K74" s="17">
        <f t="shared" si="26"/>
        <v>0</v>
      </c>
      <c r="L74" s="17">
        <f t="shared" si="26"/>
        <v>162.84</v>
      </c>
      <c r="M74" s="17">
        <f t="shared" si="26"/>
        <v>162.84</v>
      </c>
      <c r="N74" s="17">
        <f t="shared" si="4"/>
        <v>0</v>
      </c>
      <c r="O74" s="36">
        <f t="shared" si="28"/>
        <v>1</v>
      </c>
    </row>
    <row r="75" spans="1:15" ht="26.4" x14ac:dyDescent="0.25">
      <c r="A75" s="5" t="s">
        <v>165</v>
      </c>
      <c r="B75" s="5" t="s">
        <v>166</v>
      </c>
      <c r="C75" s="6" t="s">
        <v>39</v>
      </c>
      <c r="D75" s="19">
        <v>204.55</v>
      </c>
      <c r="E75" s="15">
        <v>204.55</v>
      </c>
      <c r="F75" s="53"/>
      <c r="G75" s="15">
        <f t="shared" si="2"/>
        <v>204.55</v>
      </c>
      <c r="H75" s="19">
        <f t="shared" si="27"/>
        <v>0</v>
      </c>
      <c r="I75" s="15">
        <v>28.14</v>
      </c>
      <c r="J75" s="17">
        <f t="shared" si="26"/>
        <v>5756.03</v>
      </c>
      <c r="K75" s="17">
        <f t="shared" si="26"/>
        <v>5756.03</v>
      </c>
      <c r="L75" s="17">
        <f t="shared" si="26"/>
        <v>0</v>
      </c>
      <c r="M75" s="17">
        <f t="shared" si="26"/>
        <v>5756.03</v>
      </c>
      <c r="N75" s="17">
        <f t="shared" si="4"/>
        <v>0</v>
      </c>
      <c r="O75" s="36">
        <f t="shared" si="28"/>
        <v>1</v>
      </c>
    </row>
    <row r="76" spans="1:15" ht="26.4" x14ac:dyDescent="0.25">
      <c r="A76" s="5" t="s">
        <v>167</v>
      </c>
      <c r="B76" s="5" t="s">
        <v>168</v>
      </c>
      <c r="C76" s="6" t="s">
        <v>39</v>
      </c>
      <c r="D76" s="19">
        <v>134.52000000000001</v>
      </c>
      <c r="E76" s="15"/>
      <c r="F76" s="50">
        <v>134.52000000000001</v>
      </c>
      <c r="G76" s="15">
        <f t="shared" ref="G76:G138" si="29">E76+F76</f>
        <v>134.52000000000001</v>
      </c>
      <c r="H76" s="19">
        <f t="shared" si="27"/>
        <v>0</v>
      </c>
      <c r="I76" s="15">
        <v>28.9</v>
      </c>
      <c r="J76" s="17">
        <f t="shared" si="26"/>
        <v>3887.62</v>
      </c>
      <c r="K76" s="17">
        <f t="shared" si="26"/>
        <v>0</v>
      </c>
      <c r="L76" s="17">
        <f t="shared" si="26"/>
        <v>3887.62</v>
      </c>
      <c r="M76" s="17">
        <f t="shared" si="26"/>
        <v>3887.62</v>
      </c>
      <c r="N76" s="17">
        <f t="shared" si="4"/>
        <v>0</v>
      </c>
      <c r="O76" s="36">
        <f t="shared" si="28"/>
        <v>1</v>
      </c>
    </row>
    <row r="77" spans="1:15" ht="39.6" x14ac:dyDescent="0.25">
      <c r="A77" s="5" t="s">
        <v>169</v>
      </c>
      <c r="B77" s="5" t="s">
        <v>170</v>
      </c>
      <c r="C77" s="6" t="s">
        <v>39</v>
      </c>
      <c r="D77" s="19">
        <v>381.11</v>
      </c>
      <c r="E77" s="15"/>
      <c r="F77" s="50">
        <v>381.11</v>
      </c>
      <c r="G77" s="15">
        <f t="shared" si="29"/>
        <v>381.11</v>
      </c>
      <c r="H77" s="19">
        <f t="shared" si="27"/>
        <v>0</v>
      </c>
      <c r="I77" s="15">
        <v>61.26</v>
      </c>
      <c r="J77" s="17">
        <f t="shared" si="26"/>
        <v>23346.79</v>
      </c>
      <c r="K77" s="17">
        <f t="shared" si="26"/>
        <v>0</v>
      </c>
      <c r="L77" s="17">
        <f t="shared" si="26"/>
        <v>23346.79</v>
      </c>
      <c r="M77" s="17">
        <f t="shared" si="26"/>
        <v>23346.79</v>
      </c>
      <c r="N77" s="17">
        <f t="shared" si="4"/>
        <v>0</v>
      </c>
      <c r="O77" s="36">
        <f t="shared" si="28"/>
        <v>1</v>
      </c>
    </row>
    <row r="78" spans="1:15" x14ac:dyDescent="0.25">
      <c r="A78" s="37" t="s">
        <v>171</v>
      </c>
      <c r="B78" s="38" t="s">
        <v>172</v>
      </c>
      <c r="C78" s="39"/>
      <c r="D78" s="39"/>
      <c r="E78" s="39"/>
      <c r="F78" s="49"/>
      <c r="G78" s="44"/>
      <c r="H78" s="45"/>
      <c r="I78" s="39"/>
      <c r="J78" s="40">
        <f>SUM(J79:J86)</f>
        <v>33785.729999999996</v>
      </c>
      <c r="K78" s="40">
        <f>SUM(K79:K86)</f>
        <v>0</v>
      </c>
      <c r="L78" s="40">
        <f>SUM(L79:L86)</f>
        <v>28098.61</v>
      </c>
      <c r="M78" s="40">
        <f>SUM(M79:M86)</f>
        <v>28098.61</v>
      </c>
      <c r="N78" s="40">
        <f>SUM(N79:N86)</f>
        <v>5687.1200000000008</v>
      </c>
      <c r="O78" s="42">
        <f>M78/J78</f>
        <v>0.83167094510019479</v>
      </c>
    </row>
    <row r="79" spans="1:15" ht="26.4" x14ac:dyDescent="0.25">
      <c r="A79" s="5" t="s">
        <v>173</v>
      </c>
      <c r="B79" s="5" t="s">
        <v>174</v>
      </c>
      <c r="C79" s="6" t="s">
        <v>39</v>
      </c>
      <c r="D79" s="19">
        <v>89.83</v>
      </c>
      <c r="E79" s="15"/>
      <c r="F79" s="50">
        <v>89.83</v>
      </c>
      <c r="G79" s="15">
        <f t="shared" si="29"/>
        <v>89.83</v>
      </c>
      <c r="H79" s="19">
        <f>D79-G79</f>
        <v>0</v>
      </c>
      <c r="I79" s="15">
        <v>34.22</v>
      </c>
      <c r="J79" s="17">
        <f t="shared" ref="J79:M86" si="30">TRUNC($I79*D79,2)</f>
        <v>3073.98</v>
      </c>
      <c r="K79" s="17">
        <f t="shared" si="30"/>
        <v>0</v>
      </c>
      <c r="L79" s="17">
        <f t="shared" si="30"/>
        <v>3073.98</v>
      </c>
      <c r="M79" s="17">
        <f t="shared" si="30"/>
        <v>3073.98</v>
      </c>
      <c r="N79" s="17">
        <f t="shared" si="4"/>
        <v>0</v>
      </c>
      <c r="O79" s="36">
        <f>M79/J79</f>
        <v>1</v>
      </c>
    </row>
    <row r="80" spans="1:15" ht="26.4" x14ac:dyDescent="0.25">
      <c r="A80" s="5" t="s">
        <v>175</v>
      </c>
      <c r="B80" s="5" t="s">
        <v>176</v>
      </c>
      <c r="C80" s="6" t="s">
        <v>39</v>
      </c>
      <c r="D80" s="19">
        <v>219.34</v>
      </c>
      <c r="E80" s="15"/>
      <c r="F80" s="50">
        <v>219.34</v>
      </c>
      <c r="G80" s="15">
        <f t="shared" si="29"/>
        <v>219.34</v>
      </c>
      <c r="H80" s="19">
        <f t="shared" ref="H80:H86" si="31">D80-G80</f>
        <v>0</v>
      </c>
      <c r="I80" s="15">
        <v>23.44</v>
      </c>
      <c r="J80" s="17">
        <f t="shared" si="30"/>
        <v>5141.32</v>
      </c>
      <c r="K80" s="17">
        <f t="shared" si="30"/>
        <v>0</v>
      </c>
      <c r="L80" s="17">
        <f t="shared" si="30"/>
        <v>5141.32</v>
      </c>
      <c r="M80" s="17">
        <f t="shared" si="30"/>
        <v>5141.32</v>
      </c>
      <c r="N80" s="17">
        <f t="shared" si="4"/>
        <v>0</v>
      </c>
      <c r="O80" s="36">
        <f t="shared" ref="O80:O86" si="32">M80/J80</f>
        <v>1</v>
      </c>
    </row>
    <row r="81" spans="1:15" ht="52.8" x14ac:dyDescent="0.25">
      <c r="A81" s="5" t="s">
        <v>177</v>
      </c>
      <c r="B81" s="5" t="s">
        <v>178</v>
      </c>
      <c r="C81" s="6" t="s">
        <v>39</v>
      </c>
      <c r="D81" s="19">
        <v>219.34</v>
      </c>
      <c r="E81" s="15"/>
      <c r="F81" s="50">
        <v>219.34</v>
      </c>
      <c r="G81" s="15">
        <f t="shared" si="29"/>
        <v>219.34</v>
      </c>
      <c r="H81" s="19">
        <f t="shared" si="31"/>
        <v>0</v>
      </c>
      <c r="I81" s="15">
        <v>67.489999999999995</v>
      </c>
      <c r="J81" s="17">
        <f t="shared" si="30"/>
        <v>14803.25</v>
      </c>
      <c r="K81" s="17">
        <f t="shared" si="30"/>
        <v>0</v>
      </c>
      <c r="L81" s="17">
        <f t="shared" si="30"/>
        <v>14803.25</v>
      </c>
      <c r="M81" s="17">
        <f t="shared" si="30"/>
        <v>14803.25</v>
      </c>
      <c r="N81" s="17">
        <f t="shared" ref="N81:N143" si="33">J81-M81</f>
        <v>0</v>
      </c>
      <c r="O81" s="36">
        <f t="shared" si="32"/>
        <v>1</v>
      </c>
    </row>
    <row r="82" spans="1:15" ht="52.8" x14ac:dyDescent="0.25">
      <c r="A82" s="5" t="s">
        <v>179</v>
      </c>
      <c r="B82" s="5" t="s">
        <v>180</v>
      </c>
      <c r="C82" s="6" t="s">
        <v>39</v>
      </c>
      <c r="D82" s="19">
        <v>77.760000000000005</v>
      </c>
      <c r="E82" s="15"/>
      <c r="F82" s="50">
        <v>77.760000000000005</v>
      </c>
      <c r="G82" s="15">
        <f t="shared" si="29"/>
        <v>77.760000000000005</v>
      </c>
      <c r="H82" s="19">
        <f t="shared" si="31"/>
        <v>0</v>
      </c>
      <c r="I82" s="15">
        <v>65.33</v>
      </c>
      <c r="J82" s="17">
        <f t="shared" si="30"/>
        <v>5080.0600000000004</v>
      </c>
      <c r="K82" s="17">
        <f t="shared" si="30"/>
        <v>0</v>
      </c>
      <c r="L82" s="17">
        <f t="shared" si="30"/>
        <v>5080.0600000000004</v>
      </c>
      <c r="M82" s="17">
        <f t="shared" si="30"/>
        <v>5080.0600000000004</v>
      </c>
      <c r="N82" s="17">
        <f t="shared" si="33"/>
        <v>0</v>
      </c>
      <c r="O82" s="36">
        <f t="shared" si="32"/>
        <v>1</v>
      </c>
    </row>
    <row r="83" spans="1:15" ht="39.6" x14ac:dyDescent="0.25">
      <c r="A83" s="5" t="s">
        <v>181</v>
      </c>
      <c r="B83" s="5" t="s">
        <v>182</v>
      </c>
      <c r="C83" s="6" t="s">
        <v>65</v>
      </c>
      <c r="D83" s="19">
        <v>1.65</v>
      </c>
      <c r="E83" s="15"/>
      <c r="F83" s="50"/>
      <c r="G83" s="15">
        <f t="shared" si="29"/>
        <v>0</v>
      </c>
      <c r="H83" s="19">
        <f t="shared" si="31"/>
        <v>1.65</v>
      </c>
      <c r="I83" s="15">
        <v>634.36</v>
      </c>
      <c r="J83" s="17">
        <f t="shared" si="30"/>
        <v>1046.69</v>
      </c>
      <c r="K83" s="17">
        <f t="shared" si="30"/>
        <v>0</v>
      </c>
      <c r="L83" s="17">
        <f t="shared" si="30"/>
        <v>0</v>
      </c>
      <c r="M83" s="17">
        <f t="shared" si="30"/>
        <v>0</v>
      </c>
      <c r="N83" s="17">
        <f t="shared" si="33"/>
        <v>1046.69</v>
      </c>
      <c r="O83" s="36">
        <f t="shared" si="32"/>
        <v>0</v>
      </c>
    </row>
    <row r="84" spans="1:15" ht="39.6" x14ac:dyDescent="0.25">
      <c r="A84" s="5" t="s">
        <v>183</v>
      </c>
      <c r="B84" s="5" t="s">
        <v>184</v>
      </c>
      <c r="C84" s="6" t="s">
        <v>1</v>
      </c>
      <c r="D84" s="19">
        <v>1</v>
      </c>
      <c r="E84" s="15"/>
      <c r="F84" s="50"/>
      <c r="G84" s="15">
        <f t="shared" si="29"/>
        <v>0</v>
      </c>
      <c r="H84" s="19">
        <f t="shared" si="31"/>
        <v>1</v>
      </c>
      <c r="I84" s="15">
        <v>364.94</v>
      </c>
      <c r="J84" s="17">
        <f t="shared" si="30"/>
        <v>364.94</v>
      </c>
      <c r="K84" s="17">
        <f t="shared" si="30"/>
        <v>0</v>
      </c>
      <c r="L84" s="17">
        <f t="shared" si="30"/>
        <v>0</v>
      </c>
      <c r="M84" s="17">
        <f t="shared" si="30"/>
        <v>0</v>
      </c>
      <c r="N84" s="17">
        <f t="shared" si="33"/>
        <v>364.94</v>
      </c>
      <c r="O84" s="36">
        <f t="shared" si="32"/>
        <v>0</v>
      </c>
    </row>
    <row r="85" spans="1:15" ht="26.4" x14ac:dyDescent="0.25">
      <c r="A85" s="5" t="s">
        <v>185</v>
      </c>
      <c r="B85" s="5" t="s">
        <v>186</v>
      </c>
      <c r="C85" s="6" t="s">
        <v>39</v>
      </c>
      <c r="D85" s="19">
        <v>10</v>
      </c>
      <c r="E85" s="15"/>
      <c r="F85" s="50"/>
      <c r="G85" s="15">
        <f t="shared" si="29"/>
        <v>0</v>
      </c>
      <c r="H85" s="19">
        <f t="shared" si="31"/>
        <v>10</v>
      </c>
      <c r="I85" s="15">
        <v>301.89</v>
      </c>
      <c r="J85" s="17">
        <f t="shared" si="30"/>
        <v>3018.9</v>
      </c>
      <c r="K85" s="17">
        <f t="shared" si="30"/>
        <v>0</v>
      </c>
      <c r="L85" s="17">
        <f t="shared" si="30"/>
        <v>0</v>
      </c>
      <c r="M85" s="17">
        <f t="shared" si="30"/>
        <v>0</v>
      </c>
      <c r="N85" s="17">
        <f t="shared" si="33"/>
        <v>3018.9</v>
      </c>
      <c r="O85" s="36">
        <f t="shared" si="32"/>
        <v>0</v>
      </c>
    </row>
    <row r="86" spans="1:15" ht="26.4" x14ac:dyDescent="0.25">
      <c r="A86" s="5" t="s">
        <v>187</v>
      </c>
      <c r="B86" s="5" t="s">
        <v>188</v>
      </c>
      <c r="C86" s="6" t="s">
        <v>102</v>
      </c>
      <c r="D86" s="19">
        <v>14.1</v>
      </c>
      <c r="E86" s="15"/>
      <c r="F86" s="50"/>
      <c r="G86" s="15">
        <f t="shared" si="29"/>
        <v>0</v>
      </c>
      <c r="H86" s="19">
        <f t="shared" si="31"/>
        <v>14.1</v>
      </c>
      <c r="I86" s="15">
        <v>89.12</v>
      </c>
      <c r="J86" s="17">
        <f t="shared" si="30"/>
        <v>1256.5899999999999</v>
      </c>
      <c r="K86" s="17">
        <f t="shared" si="30"/>
        <v>0</v>
      </c>
      <c r="L86" s="17">
        <f t="shared" si="30"/>
        <v>0</v>
      </c>
      <c r="M86" s="17">
        <f t="shared" si="30"/>
        <v>0</v>
      </c>
      <c r="N86" s="17">
        <f t="shared" si="33"/>
        <v>1256.5899999999999</v>
      </c>
      <c r="O86" s="36">
        <f t="shared" si="32"/>
        <v>0</v>
      </c>
    </row>
    <row r="87" spans="1:15" x14ac:dyDescent="0.25">
      <c r="A87" s="37" t="s">
        <v>189</v>
      </c>
      <c r="B87" s="38" t="s">
        <v>190</v>
      </c>
      <c r="C87" s="39"/>
      <c r="D87" s="39"/>
      <c r="E87" s="39"/>
      <c r="F87" s="49"/>
      <c r="G87" s="44">
        <f t="shared" si="29"/>
        <v>0</v>
      </c>
      <c r="H87" s="45"/>
      <c r="I87" s="39"/>
      <c r="J87" s="40">
        <f>SUM(J88:J102)</f>
        <v>8150.98</v>
      </c>
      <c r="K87" s="40">
        <f>SUM(K88:K102)</f>
        <v>0</v>
      </c>
      <c r="L87" s="40">
        <f>SUM(L88:L102)</f>
        <v>0</v>
      </c>
      <c r="M87" s="40">
        <f>SUM(M88:M102)</f>
        <v>0</v>
      </c>
      <c r="N87" s="40">
        <f>SUM(N88:N102)</f>
        <v>8150.98</v>
      </c>
      <c r="O87" s="42">
        <f>M87/J87</f>
        <v>0</v>
      </c>
    </row>
    <row r="88" spans="1:15" ht="26.4" x14ac:dyDescent="0.25">
      <c r="A88" s="5" t="s">
        <v>191</v>
      </c>
      <c r="B88" s="5" t="s">
        <v>192</v>
      </c>
      <c r="C88" s="6" t="s">
        <v>1</v>
      </c>
      <c r="D88" s="19">
        <v>3</v>
      </c>
      <c r="E88" s="15"/>
      <c r="F88" s="50"/>
      <c r="G88" s="15">
        <f t="shared" si="29"/>
        <v>0</v>
      </c>
      <c r="H88" s="19">
        <f>D88-G88</f>
        <v>3</v>
      </c>
      <c r="I88" s="15">
        <v>360.34</v>
      </c>
      <c r="J88" s="17">
        <f t="shared" ref="J88:J102" si="34">TRUNC($I88*D88,2)</f>
        <v>1081.02</v>
      </c>
      <c r="K88" s="17">
        <f t="shared" ref="K88:K102" si="35">TRUNC($I88*E88,2)</f>
        <v>0</v>
      </c>
      <c r="L88" s="17">
        <f t="shared" ref="L88:L102" si="36">TRUNC($I88*F88,2)</f>
        <v>0</v>
      </c>
      <c r="M88" s="17">
        <f t="shared" ref="M88:M102" si="37">TRUNC($I88*G88,2)</f>
        <v>0</v>
      </c>
      <c r="N88" s="17">
        <f t="shared" si="33"/>
        <v>1081.02</v>
      </c>
      <c r="O88" s="36">
        <f>M88/J88</f>
        <v>0</v>
      </c>
    </row>
    <row r="89" spans="1:15" ht="26.4" x14ac:dyDescent="0.25">
      <c r="A89" s="5" t="s">
        <v>193</v>
      </c>
      <c r="B89" s="5" t="s">
        <v>194</v>
      </c>
      <c r="C89" s="6" t="s">
        <v>1</v>
      </c>
      <c r="D89" s="19">
        <v>2</v>
      </c>
      <c r="E89" s="15"/>
      <c r="F89" s="50"/>
      <c r="G89" s="15">
        <f t="shared" si="29"/>
        <v>0</v>
      </c>
      <c r="H89" s="19">
        <f t="shared" ref="H89:H102" si="38">D89-G89</f>
        <v>2</v>
      </c>
      <c r="I89" s="15">
        <v>66.459999999999994</v>
      </c>
      <c r="J89" s="17">
        <f t="shared" si="34"/>
        <v>132.91999999999999</v>
      </c>
      <c r="K89" s="17">
        <f t="shared" si="35"/>
        <v>0</v>
      </c>
      <c r="L89" s="17">
        <f t="shared" si="36"/>
        <v>0</v>
      </c>
      <c r="M89" s="17">
        <f t="shared" si="37"/>
        <v>0</v>
      </c>
      <c r="N89" s="17">
        <f t="shared" si="33"/>
        <v>132.91999999999999</v>
      </c>
      <c r="O89" s="36">
        <f t="shared" ref="O89:O102" si="39">M89/J89</f>
        <v>0</v>
      </c>
    </row>
    <row r="90" spans="1:15" x14ac:dyDescent="0.25">
      <c r="A90" s="5" t="s">
        <v>195</v>
      </c>
      <c r="B90" s="5" t="s">
        <v>196</v>
      </c>
      <c r="C90" s="6" t="s">
        <v>1</v>
      </c>
      <c r="D90" s="19">
        <v>7</v>
      </c>
      <c r="E90" s="15"/>
      <c r="F90" s="50"/>
      <c r="G90" s="15">
        <f t="shared" si="29"/>
        <v>0</v>
      </c>
      <c r="H90" s="19">
        <f t="shared" si="38"/>
        <v>7</v>
      </c>
      <c r="I90" s="15">
        <v>27.81</v>
      </c>
      <c r="J90" s="17">
        <f t="shared" si="34"/>
        <v>194.67</v>
      </c>
      <c r="K90" s="17">
        <f t="shared" si="35"/>
        <v>0</v>
      </c>
      <c r="L90" s="17">
        <f t="shared" si="36"/>
        <v>0</v>
      </c>
      <c r="M90" s="17">
        <f t="shared" si="37"/>
        <v>0</v>
      </c>
      <c r="N90" s="17">
        <f t="shared" si="33"/>
        <v>194.67</v>
      </c>
      <c r="O90" s="36">
        <f t="shared" si="39"/>
        <v>0</v>
      </c>
    </row>
    <row r="91" spans="1:15" x14ac:dyDescent="0.25">
      <c r="A91" s="5" t="s">
        <v>197</v>
      </c>
      <c r="B91" s="5" t="s">
        <v>198</v>
      </c>
      <c r="C91" s="6" t="s">
        <v>24</v>
      </c>
      <c r="D91" s="19">
        <v>3</v>
      </c>
      <c r="E91" s="15"/>
      <c r="F91" s="50"/>
      <c r="G91" s="15">
        <f t="shared" si="29"/>
        <v>0</v>
      </c>
      <c r="H91" s="19">
        <f t="shared" si="38"/>
        <v>3</v>
      </c>
      <c r="I91" s="15">
        <v>65.540000000000006</v>
      </c>
      <c r="J91" s="17">
        <f t="shared" si="34"/>
        <v>196.62</v>
      </c>
      <c r="K91" s="17">
        <f t="shared" si="35"/>
        <v>0</v>
      </c>
      <c r="L91" s="17">
        <f t="shared" si="36"/>
        <v>0</v>
      </c>
      <c r="M91" s="17">
        <f t="shared" si="37"/>
        <v>0</v>
      </c>
      <c r="N91" s="17">
        <f t="shared" si="33"/>
        <v>196.62</v>
      </c>
      <c r="O91" s="36">
        <f t="shared" si="39"/>
        <v>0</v>
      </c>
    </row>
    <row r="92" spans="1:15" x14ac:dyDescent="0.25">
      <c r="A92" s="5" t="s">
        <v>199</v>
      </c>
      <c r="B92" s="5" t="s">
        <v>200</v>
      </c>
      <c r="C92" s="6" t="s">
        <v>24</v>
      </c>
      <c r="D92" s="19">
        <v>2</v>
      </c>
      <c r="E92" s="15"/>
      <c r="F92" s="50"/>
      <c r="G92" s="15">
        <f t="shared" si="29"/>
        <v>0</v>
      </c>
      <c r="H92" s="19">
        <f t="shared" si="38"/>
        <v>2</v>
      </c>
      <c r="I92" s="15">
        <v>28.71</v>
      </c>
      <c r="J92" s="17">
        <f t="shared" si="34"/>
        <v>57.42</v>
      </c>
      <c r="K92" s="17">
        <f t="shared" si="35"/>
        <v>0</v>
      </c>
      <c r="L92" s="17">
        <f t="shared" si="36"/>
        <v>0</v>
      </c>
      <c r="M92" s="17">
        <f t="shared" si="37"/>
        <v>0</v>
      </c>
      <c r="N92" s="17">
        <f t="shared" si="33"/>
        <v>57.42</v>
      </c>
      <c r="O92" s="36">
        <f t="shared" si="39"/>
        <v>0</v>
      </c>
    </row>
    <row r="93" spans="1:15" x14ac:dyDescent="0.25">
      <c r="A93" s="5" t="s">
        <v>201</v>
      </c>
      <c r="B93" s="5" t="s">
        <v>202</v>
      </c>
      <c r="C93" s="6" t="s">
        <v>1</v>
      </c>
      <c r="D93" s="19">
        <v>1</v>
      </c>
      <c r="E93" s="15"/>
      <c r="F93" s="50"/>
      <c r="G93" s="15">
        <f t="shared" si="29"/>
        <v>0</v>
      </c>
      <c r="H93" s="19">
        <f t="shared" si="38"/>
        <v>1</v>
      </c>
      <c r="I93" s="15">
        <v>302.27999999999997</v>
      </c>
      <c r="J93" s="17">
        <f t="shared" si="34"/>
        <v>302.27999999999997</v>
      </c>
      <c r="K93" s="17">
        <f t="shared" si="35"/>
        <v>0</v>
      </c>
      <c r="L93" s="17">
        <f t="shared" si="36"/>
        <v>0</v>
      </c>
      <c r="M93" s="17">
        <f t="shared" si="37"/>
        <v>0</v>
      </c>
      <c r="N93" s="17">
        <f t="shared" si="33"/>
        <v>302.27999999999997</v>
      </c>
      <c r="O93" s="36">
        <f t="shared" si="39"/>
        <v>0</v>
      </c>
    </row>
    <row r="94" spans="1:15" x14ac:dyDescent="0.25">
      <c r="A94" s="5" t="s">
        <v>203</v>
      </c>
      <c r="B94" s="5" t="s">
        <v>204</v>
      </c>
      <c r="C94" s="6" t="s">
        <v>1</v>
      </c>
      <c r="D94" s="19">
        <v>5</v>
      </c>
      <c r="E94" s="15"/>
      <c r="F94" s="50"/>
      <c r="G94" s="15">
        <f t="shared" si="29"/>
        <v>0</v>
      </c>
      <c r="H94" s="19">
        <f t="shared" si="38"/>
        <v>5</v>
      </c>
      <c r="I94" s="15">
        <v>48.44</v>
      </c>
      <c r="J94" s="17">
        <f t="shared" si="34"/>
        <v>242.2</v>
      </c>
      <c r="K94" s="17">
        <f t="shared" si="35"/>
        <v>0</v>
      </c>
      <c r="L94" s="17">
        <f t="shared" si="36"/>
        <v>0</v>
      </c>
      <c r="M94" s="17">
        <f t="shared" si="37"/>
        <v>0</v>
      </c>
      <c r="N94" s="17">
        <f t="shared" si="33"/>
        <v>242.2</v>
      </c>
      <c r="O94" s="36">
        <f t="shared" si="39"/>
        <v>0</v>
      </c>
    </row>
    <row r="95" spans="1:15" x14ac:dyDescent="0.25">
      <c r="A95" s="5" t="s">
        <v>205</v>
      </c>
      <c r="B95" s="5" t="s">
        <v>206</v>
      </c>
      <c r="C95" s="6" t="s">
        <v>24</v>
      </c>
      <c r="D95" s="19">
        <v>4</v>
      </c>
      <c r="E95" s="15"/>
      <c r="F95" s="50"/>
      <c r="G95" s="15">
        <f t="shared" si="29"/>
        <v>0</v>
      </c>
      <c r="H95" s="19">
        <f t="shared" si="38"/>
        <v>4</v>
      </c>
      <c r="I95" s="15">
        <v>30.62</v>
      </c>
      <c r="J95" s="17">
        <f t="shared" si="34"/>
        <v>122.48</v>
      </c>
      <c r="K95" s="17">
        <f t="shared" si="35"/>
        <v>0</v>
      </c>
      <c r="L95" s="17">
        <f t="shared" si="36"/>
        <v>0</v>
      </c>
      <c r="M95" s="17">
        <f t="shared" si="37"/>
        <v>0</v>
      </c>
      <c r="N95" s="17">
        <f t="shared" si="33"/>
        <v>122.48</v>
      </c>
      <c r="O95" s="36">
        <f t="shared" si="39"/>
        <v>0</v>
      </c>
    </row>
    <row r="96" spans="1:15" x14ac:dyDescent="0.25">
      <c r="A96" s="5" t="s">
        <v>207</v>
      </c>
      <c r="B96" s="5" t="s">
        <v>208</v>
      </c>
      <c r="C96" s="6" t="s">
        <v>39</v>
      </c>
      <c r="D96" s="19">
        <v>4.93</v>
      </c>
      <c r="E96" s="15"/>
      <c r="F96" s="50"/>
      <c r="G96" s="15">
        <f t="shared" si="29"/>
        <v>0</v>
      </c>
      <c r="H96" s="19">
        <f t="shared" si="38"/>
        <v>4.93</v>
      </c>
      <c r="I96" s="15">
        <v>493.46</v>
      </c>
      <c r="J96" s="17">
        <f t="shared" si="34"/>
        <v>2432.75</v>
      </c>
      <c r="K96" s="17">
        <f t="shared" si="35"/>
        <v>0</v>
      </c>
      <c r="L96" s="17">
        <f t="shared" si="36"/>
        <v>0</v>
      </c>
      <c r="M96" s="17">
        <f t="shared" si="37"/>
        <v>0</v>
      </c>
      <c r="N96" s="17">
        <f t="shared" si="33"/>
        <v>2432.75</v>
      </c>
      <c r="O96" s="36">
        <f t="shared" si="39"/>
        <v>0</v>
      </c>
    </row>
    <row r="97" spans="1:15" ht="26.4" x14ac:dyDescent="0.25">
      <c r="A97" s="5" t="s">
        <v>209</v>
      </c>
      <c r="B97" s="5" t="s">
        <v>210</v>
      </c>
      <c r="C97" s="6" t="s">
        <v>0</v>
      </c>
      <c r="D97" s="19">
        <v>10.039999999999999</v>
      </c>
      <c r="E97" s="15"/>
      <c r="F97" s="50"/>
      <c r="G97" s="15">
        <f t="shared" si="29"/>
        <v>0</v>
      </c>
      <c r="H97" s="19">
        <f t="shared" si="38"/>
        <v>10.039999999999999</v>
      </c>
      <c r="I97" s="15">
        <v>47.5</v>
      </c>
      <c r="J97" s="17">
        <f t="shared" si="34"/>
        <v>476.9</v>
      </c>
      <c r="K97" s="17">
        <f t="shared" si="35"/>
        <v>0</v>
      </c>
      <c r="L97" s="17">
        <f t="shared" si="36"/>
        <v>0</v>
      </c>
      <c r="M97" s="17">
        <f t="shared" si="37"/>
        <v>0</v>
      </c>
      <c r="N97" s="17">
        <f t="shared" si="33"/>
        <v>476.9</v>
      </c>
      <c r="O97" s="36">
        <f t="shared" si="39"/>
        <v>0</v>
      </c>
    </row>
    <row r="98" spans="1:15" ht="26.4" x14ac:dyDescent="0.25">
      <c r="A98" s="5" t="s">
        <v>211</v>
      </c>
      <c r="B98" s="5" t="s">
        <v>212</v>
      </c>
      <c r="C98" s="6" t="s">
        <v>0</v>
      </c>
      <c r="D98" s="19">
        <v>9.44</v>
      </c>
      <c r="E98" s="15"/>
      <c r="F98" s="50"/>
      <c r="G98" s="15">
        <f t="shared" si="29"/>
        <v>0</v>
      </c>
      <c r="H98" s="19">
        <f t="shared" si="38"/>
        <v>9.44</v>
      </c>
      <c r="I98" s="15">
        <v>138.47</v>
      </c>
      <c r="J98" s="17">
        <f t="shared" si="34"/>
        <v>1307.1500000000001</v>
      </c>
      <c r="K98" s="17">
        <f t="shared" si="35"/>
        <v>0</v>
      </c>
      <c r="L98" s="17">
        <f t="shared" si="36"/>
        <v>0</v>
      </c>
      <c r="M98" s="17">
        <f t="shared" si="37"/>
        <v>0</v>
      </c>
      <c r="N98" s="17">
        <f t="shared" si="33"/>
        <v>1307.1500000000001</v>
      </c>
      <c r="O98" s="36">
        <f t="shared" si="39"/>
        <v>0</v>
      </c>
    </row>
    <row r="99" spans="1:15" ht="26.4" x14ac:dyDescent="0.25">
      <c r="A99" s="5" t="s">
        <v>213</v>
      </c>
      <c r="B99" s="5" t="s">
        <v>214</v>
      </c>
      <c r="C99" s="6" t="s">
        <v>24</v>
      </c>
      <c r="D99" s="19">
        <v>2</v>
      </c>
      <c r="E99" s="15"/>
      <c r="F99" s="50"/>
      <c r="G99" s="15">
        <f t="shared" si="29"/>
        <v>0</v>
      </c>
      <c r="H99" s="19">
        <f t="shared" si="38"/>
        <v>2</v>
      </c>
      <c r="I99" s="15">
        <v>188.74</v>
      </c>
      <c r="J99" s="17">
        <f t="shared" si="34"/>
        <v>377.48</v>
      </c>
      <c r="K99" s="17">
        <f t="shared" si="35"/>
        <v>0</v>
      </c>
      <c r="L99" s="17">
        <f t="shared" si="36"/>
        <v>0</v>
      </c>
      <c r="M99" s="17">
        <f t="shared" si="37"/>
        <v>0</v>
      </c>
      <c r="N99" s="17">
        <f t="shared" si="33"/>
        <v>377.48</v>
      </c>
      <c r="O99" s="36">
        <f t="shared" si="39"/>
        <v>0</v>
      </c>
    </row>
    <row r="100" spans="1:15" ht="26.4" x14ac:dyDescent="0.25">
      <c r="A100" s="5" t="s">
        <v>215</v>
      </c>
      <c r="B100" s="5" t="s">
        <v>216</v>
      </c>
      <c r="C100" s="6" t="s">
        <v>24</v>
      </c>
      <c r="D100" s="19">
        <v>3</v>
      </c>
      <c r="E100" s="15"/>
      <c r="F100" s="50"/>
      <c r="G100" s="15">
        <f t="shared" si="29"/>
        <v>0</v>
      </c>
      <c r="H100" s="19">
        <f t="shared" si="38"/>
        <v>3</v>
      </c>
      <c r="I100" s="15">
        <v>121.83</v>
      </c>
      <c r="J100" s="17">
        <f t="shared" si="34"/>
        <v>365.49</v>
      </c>
      <c r="K100" s="17">
        <f t="shared" si="35"/>
        <v>0</v>
      </c>
      <c r="L100" s="17">
        <f t="shared" si="36"/>
        <v>0</v>
      </c>
      <c r="M100" s="17">
        <f t="shared" si="37"/>
        <v>0</v>
      </c>
      <c r="N100" s="17">
        <f t="shared" si="33"/>
        <v>365.49</v>
      </c>
      <c r="O100" s="36">
        <f t="shared" si="39"/>
        <v>0</v>
      </c>
    </row>
    <row r="101" spans="1:15" x14ac:dyDescent="0.25">
      <c r="A101" s="5" t="s">
        <v>217</v>
      </c>
      <c r="B101" s="5" t="s">
        <v>218</v>
      </c>
      <c r="C101" s="6" t="s">
        <v>1</v>
      </c>
      <c r="D101" s="19">
        <v>3</v>
      </c>
      <c r="E101" s="15"/>
      <c r="F101" s="50"/>
      <c r="G101" s="15">
        <f t="shared" si="29"/>
        <v>0</v>
      </c>
      <c r="H101" s="19">
        <f t="shared" si="38"/>
        <v>3</v>
      </c>
      <c r="I101" s="15">
        <v>222.24</v>
      </c>
      <c r="J101" s="17">
        <f t="shared" si="34"/>
        <v>666.72</v>
      </c>
      <c r="K101" s="17">
        <f t="shared" si="35"/>
        <v>0</v>
      </c>
      <c r="L101" s="17">
        <f t="shared" si="36"/>
        <v>0</v>
      </c>
      <c r="M101" s="17">
        <f t="shared" si="37"/>
        <v>0</v>
      </c>
      <c r="N101" s="17">
        <f t="shared" si="33"/>
        <v>666.72</v>
      </c>
      <c r="O101" s="36">
        <f t="shared" si="39"/>
        <v>0</v>
      </c>
    </row>
    <row r="102" spans="1:15" ht="26.4" x14ac:dyDescent="0.25">
      <c r="A102" s="5" t="s">
        <v>219</v>
      </c>
      <c r="B102" s="5" t="s">
        <v>220</v>
      </c>
      <c r="C102" s="6" t="s">
        <v>24</v>
      </c>
      <c r="D102" s="19">
        <v>2</v>
      </c>
      <c r="E102" s="15"/>
      <c r="F102" s="50"/>
      <c r="G102" s="15">
        <f t="shared" si="29"/>
        <v>0</v>
      </c>
      <c r="H102" s="19">
        <f t="shared" si="38"/>
        <v>2</v>
      </c>
      <c r="I102" s="15">
        <v>97.44</v>
      </c>
      <c r="J102" s="17">
        <f t="shared" si="34"/>
        <v>194.88</v>
      </c>
      <c r="K102" s="17">
        <f t="shared" si="35"/>
        <v>0</v>
      </c>
      <c r="L102" s="17">
        <f t="shared" si="36"/>
        <v>0</v>
      </c>
      <c r="M102" s="17">
        <f t="shared" si="37"/>
        <v>0</v>
      </c>
      <c r="N102" s="17">
        <f t="shared" si="33"/>
        <v>194.88</v>
      </c>
      <c r="O102" s="36">
        <f t="shared" si="39"/>
        <v>0</v>
      </c>
    </row>
    <row r="103" spans="1:15" x14ac:dyDescent="0.25">
      <c r="A103" s="37" t="s">
        <v>221</v>
      </c>
      <c r="B103" s="38" t="s">
        <v>222</v>
      </c>
      <c r="C103" s="39"/>
      <c r="D103" s="39"/>
      <c r="E103" s="39"/>
      <c r="F103" s="49"/>
      <c r="G103" s="44"/>
      <c r="H103" s="45"/>
      <c r="I103" s="39"/>
      <c r="J103" s="40">
        <f>J104+J111+J114</f>
        <v>28175.100000000002</v>
      </c>
      <c r="K103" s="40">
        <f>K104+K111+K114</f>
        <v>0</v>
      </c>
      <c r="L103" s="40">
        <f>L104+L111+L114</f>
        <v>0</v>
      </c>
      <c r="M103" s="40">
        <f>M104+M111+M114</f>
        <v>0</v>
      </c>
      <c r="N103" s="40">
        <f t="shared" si="33"/>
        <v>28175.100000000002</v>
      </c>
      <c r="O103" s="42">
        <f>M103/J103</f>
        <v>0</v>
      </c>
    </row>
    <row r="104" spans="1:15" x14ac:dyDescent="0.25">
      <c r="A104" s="37" t="s">
        <v>223</v>
      </c>
      <c r="B104" s="38" t="s">
        <v>224</v>
      </c>
      <c r="C104" s="39"/>
      <c r="D104" s="39"/>
      <c r="E104" s="39"/>
      <c r="F104" s="49"/>
      <c r="G104" s="44"/>
      <c r="H104" s="45"/>
      <c r="I104" s="39"/>
      <c r="J104" s="40">
        <f>SUM(J105:J110)</f>
        <v>14872.43</v>
      </c>
      <c r="K104" s="40">
        <f>SUM(K105:K110)</f>
        <v>0</v>
      </c>
      <c r="L104" s="40">
        <f>SUM(L105:L110)</f>
        <v>0</v>
      </c>
      <c r="M104" s="40">
        <f>SUM(M105:M110)</f>
        <v>0</v>
      </c>
      <c r="N104" s="40">
        <f>SUM(N105:N110)</f>
        <v>14872.43</v>
      </c>
      <c r="O104" s="42">
        <f>M104/J104</f>
        <v>0</v>
      </c>
    </row>
    <row r="105" spans="1:15" ht="39.6" x14ac:dyDescent="0.25">
      <c r="A105" s="5" t="s">
        <v>225</v>
      </c>
      <c r="B105" s="5" t="s">
        <v>226</v>
      </c>
      <c r="C105" s="6" t="s">
        <v>1</v>
      </c>
      <c r="D105" s="19">
        <v>1</v>
      </c>
      <c r="E105" s="15"/>
      <c r="F105" s="50"/>
      <c r="G105" s="15">
        <f t="shared" si="29"/>
        <v>0</v>
      </c>
      <c r="H105" s="19">
        <f>D105-G105</f>
        <v>1</v>
      </c>
      <c r="I105" s="15">
        <v>1020.98</v>
      </c>
      <c r="J105" s="17">
        <f t="shared" ref="J105:M110" si="40">TRUNC($I105*D105,2)</f>
        <v>1020.98</v>
      </c>
      <c r="K105" s="17">
        <f t="shared" si="40"/>
        <v>0</v>
      </c>
      <c r="L105" s="17">
        <f t="shared" si="40"/>
        <v>0</v>
      </c>
      <c r="M105" s="17">
        <f t="shared" si="40"/>
        <v>0</v>
      </c>
      <c r="N105" s="17">
        <f t="shared" si="33"/>
        <v>1020.98</v>
      </c>
      <c r="O105" s="36">
        <f>M105/J105</f>
        <v>0</v>
      </c>
    </row>
    <row r="106" spans="1:15" ht="39.6" x14ac:dyDescent="0.25">
      <c r="A106" s="5" t="s">
        <v>227</v>
      </c>
      <c r="B106" s="5" t="s">
        <v>228</v>
      </c>
      <c r="C106" s="6" t="s">
        <v>1</v>
      </c>
      <c r="D106" s="19">
        <v>2</v>
      </c>
      <c r="E106" s="15"/>
      <c r="F106" s="50"/>
      <c r="G106" s="15">
        <f t="shared" si="29"/>
        <v>0</v>
      </c>
      <c r="H106" s="19">
        <f t="shared" ref="H106:H110" si="41">D106-G106</f>
        <v>2</v>
      </c>
      <c r="I106" s="15">
        <v>1286.43</v>
      </c>
      <c r="J106" s="17">
        <f t="shared" si="40"/>
        <v>2572.86</v>
      </c>
      <c r="K106" s="17">
        <f t="shared" si="40"/>
        <v>0</v>
      </c>
      <c r="L106" s="17">
        <f t="shared" si="40"/>
        <v>0</v>
      </c>
      <c r="M106" s="17">
        <f t="shared" si="40"/>
        <v>0</v>
      </c>
      <c r="N106" s="17">
        <f t="shared" si="33"/>
        <v>2572.86</v>
      </c>
      <c r="O106" s="36">
        <f t="shared" ref="O106:O110" si="42">M106/J106</f>
        <v>0</v>
      </c>
    </row>
    <row r="107" spans="1:15" ht="39.6" x14ac:dyDescent="0.25">
      <c r="A107" s="5" t="s">
        <v>229</v>
      </c>
      <c r="B107" s="5" t="s">
        <v>230</v>
      </c>
      <c r="C107" s="6" t="s">
        <v>1</v>
      </c>
      <c r="D107" s="19">
        <v>6</v>
      </c>
      <c r="E107" s="15"/>
      <c r="F107" s="50"/>
      <c r="G107" s="15">
        <f t="shared" si="29"/>
        <v>0</v>
      </c>
      <c r="H107" s="19">
        <f t="shared" si="41"/>
        <v>6</v>
      </c>
      <c r="I107" s="15">
        <v>1398.05</v>
      </c>
      <c r="J107" s="17">
        <f t="shared" si="40"/>
        <v>8388.2999999999993</v>
      </c>
      <c r="K107" s="17">
        <f t="shared" si="40"/>
        <v>0</v>
      </c>
      <c r="L107" s="17">
        <f t="shared" si="40"/>
        <v>0</v>
      </c>
      <c r="M107" s="17">
        <f t="shared" si="40"/>
        <v>0</v>
      </c>
      <c r="N107" s="17">
        <f t="shared" si="33"/>
        <v>8388.2999999999993</v>
      </c>
      <c r="O107" s="36">
        <f t="shared" si="42"/>
        <v>0</v>
      </c>
    </row>
    <row r="108" spans="1:15" ht="39.6" x14ac:dyDescent="0.25">
      <c r="A108" s="5" t="s">
        <v>231</v>
      </c>
      <c r="B108" s="5" t="s">
        <v>232</v>
      </c>
      <c r="C108" s="6" t="s">
        <v>39</v>
      </c>
      <c r="D108" s="19">
        <v>2.94</v>
      </c>
      <c r="E108" s="15"/>
      <c r="F108" s="50"/>
      <c r="G108" s="15">
        <f t="shared" si="29"/>
        <v>0</v>
      </c>
      <c r="H108" s="19">
        <f t="shared" si="41"/>
        <v>2.94</v>
      </c>
      <c r="I108" s="15">
        <v>93.51</v>
      </c>
      <c r="J108" s="17">
        <f t="shared" si="40"/>
        <v>274.91000000000003</v>
      </c>
      <c r="K108" s="17">
        <f t="shared" si="40"/>
        <v>0</v>
      </c>
      <c r="L108" s="17">
        <f t="shared" si="40"/>
        <v>0</v>
      </c>
      <c r="M108" s="17">
        <f t="shared" si="40"/>
        <v>0</v>
      </c>
      <c r="N108" s="17">
        <f t="shared" si="33"/>
        <v>274.91000000000003</v>
      </c>
      <c r="O108" s="36">
        <f t="shared" si="42"/>
        <v>0</v>
      </c>
    </row>
    <row r="109" spans="1:15" ht="39.6" x14ac:dyDescent="0.25">
      <c r="A109" s="5" t="s">
        <v>233</v>
      </c>
      <c r="B109" s="5" t="s">
        <v>234</v>
      </c>
      <c r="C109" s="6" t="s">
        <v>1</v>
      </c>
      <c r="D109" s="19">
        <v>2</v>
      </c>
      <c r="E109" s="15"/>
      <c r="F109" s="50"/>
      <c r="G109" s="15">
        <f t="shared" si="29"/>
        <v>0</v>
      </c>
      <c r="H109" s="19">
        <f t="shared" si="41"/>
        <v>2</v>
      </c>
      <c r="I109" s="15">
        <v>39.54</v>
      </c>
      <c r="J109" s="17">
        <f t="shared" si="40"/>
        <v>79.08</v>
      </c>
      <c r="K109" s="17">
        <f t="shared" si="40"/>
        <v>0</v>
      </c>
      <c r="L109" s="17">
        <f t="shared" si="40"/>
        <v>0</v>
      </c>
      <c r="M109" s="17">
        <f t="shared" si="40"/>
        <v>0</v>
      </c>
      <c r="N109" s="17">
        <f t="shared" si="33"/>
        <v>79.08</v>
      </c>
      <c r="O109" s="36">
        <f t="shared" si="42"/>
        <v>0</v>
      </c>
    </row>
    <row r="110" spans="1:15" ht="39.6" x14ac:dyDescent="0.25">
      <c r="A110" s="5" t="s">
        <v>235</v>
      </c>
      <c r="B110" s="5" t="s">
        <v>236</v>
      </c>
      <c r="C110" s="6" t="s">
        <v>102</v>
      </c>
      <c r="D110" s="19">
        <v>23.95</v>
      </c>
      <c r="E110" s="15"/>
      <c r="F110" s="50"/>
      <c r="G110" s="15">
        <f t="shared" si="29"/>
        <v>0</v>
      </c>
      <c r="H110" s="19">
        <f t="shared" si="41"/>
        <v>23.95</v>
      </c>
      <c r="I110" s="15">
        <v>105.9</v>
      </c>
      <c r="J110" s="17">
        <f t="shared" si="40"/>
        <v>2536.3000000000002</v>
      </c>
      <c r="K110" s="17">
        <f t="shared" si="40"/>
        <v>0</v>
      </c>
      <c r="L110" s="17">
        <f t="shared" si="40"/>
        <v>0</v>
      </c>
      <c r="M110" s="17">
        <f t="shared" si="40"/>
        <v>0</v>
      </c>
      <c r="N110" s="17">
        <f t="shared" si="33"/>
        <v>2536.3000000000002</v>
      </c>
      <c r="O110" s="36">
        <f t="shared" si="42"/>
        <v>0</v>
      </c>
    </row>
    <row r="111" spans="1:15" x14ac:dyDescent="0.25">
      <c r="A111" s="37" t="s">
        <v>237</v>
      </c>
      <c r="B111" s="38" t="s">
        <v>238</v>
      </c>
      <c r="C111" s="39"/>
      <c r="D111" s="39"/>
      <c r="E111" s="39"/>
      <c r="F111" s="49"/>
      <c r="G111" s="44"/>
      <c r="H111" s="45"/>
      <c r="I111" s="39"/>
      <c r="J111" s="40">
        <f>SUM(J112:J113)</f>
        <v>4503.76</v>
      </c>
      <c r="K111" s="40">
        <f>SUM(K112:K113)</f>
        <v>0</v>
      </c>
      <c r="L111" s="40">
        <f>SUM(L112:L113)</f>
        <v>0</v>
      </c>
      <c r="M111" s="40">
        <f>SUM(M112:M113)</f>
        <v>0</v>
      </c>
      <c r="N111" s="40">
        <f>SUM(N112:N113)</f>
        <v>4503.76</v>
      </c>
      <c r="O111" s="42">
        <f>M111/J111</f>
        <v>0</v>
      </c>
    </row>
    <row r="112" spans="1:15" ht="39.6" x14ac:dyDescent="0.25">
      <c r="A112" s="5" t="s">
        <v>239</v>
      </c>
      <c r="B112" s="5" t="s">
        <v>240</v>
      </c>
      <c r="C112" s="6" t="s">
        <v>39</v>
      </c>
      <c r="D112" s="19">
        <v>9.4700000000000006</v>
      </c>
      <c r="E112" s="15"/>
      <c r="F112" s="50"/>
      <c r="G112" s="15">
        <f t="shared" si="29"/>
        <v>0</v>
      </c>
      <c r="H112" s="19">
        <f t="shared" ref="H112:H138" si="43">D112-F112</f>
        <v>9.4700000000000006</v>
      </c>
      <c r="I112" s="15">
        <v>116.03</v>
      </c>
      <c r="J112" s="17">
        <f t="shared" ref="J112:M113" si="44">TRUNC($I112*D112,2)</f>
        <v>1098.8</v>
      </c>
      <c r="K112" s="17">
        <f t="shared" si="44"/>
        <v>0</v>
      </c>
      <c r="L112" s="17">
        <f t="shared" si="44"/>
        <v>0</v>
      </c>
      <c r="M112" s="17">
        <f t="shared" si="44"/>
        <v>0</v>
      </c>
      <c r="N112" s="17">
        <f t="shared" si="33"/>
        <v>1098.8</v>
      </c>
      <c r="O112" s="36">
        <f>M112/J112</f>
        <v>0</v>
      </c>
    </row>
    <row r="113" spans="1:15" ht="39.6" x14ac:dyDescent="0.25">
      <c r="A113" s="5" t="s">
        <v>241</v>
      </c>
      <c r="B113" s="5" t="s">
        <v>242</v>
      </c>
      <c r="C113" s="6" t="s">
        <v>39</v>
      </c>
      <c r="D113" s="19">
        <v>16.09</v>
      </c>
      <c r="E113" s="15"/>
      <c r="F113" s="50"/>
      <c r="G113" s="15">
        <f t="shared" si="29"/>
        <v>0</v>
      </c>
      <c r="H113" s="19">
        <f t="shared" si="43"/>
        <v>16.09</v>
      </c>
      <c r="I113" s="15">
        <v>211.62</v>
      </c>
      <c r="J113" s="17">
        <f t="shared" si="44"/>
        <v>3404.96</v>
      </c>
      <c r="K113" s="17">
        <f t="shared" si="44"/>
        <v>0</v>
      </c>
      <c r="L113" s="17">
        <f t="shared" si="44"/>
        <v>0</v>
      </c>
      <c r="M113" s="17">
        <f t="shared" si="44"/>
        <v>0</v>
      </c>
      <c r="N113" s="17">
        <f t="shared" si="33"/>
        <v>3404.96</v>
      </c>
      <c r="O113" s="36">
        <f>M113/J113</f>
        <v>0</v>
      </c>
    </row>
    <row r="114" spans="1:15" x14ac:dyDescent="0.25">
      <c r="A114" s="37" t="s">
        <v>243</v>
      </c>
      <c r="B114" s="38" t="s">
        <v>244</v>
      </c>
      <c r="C114" s="39"/>
      <c r="D114" s="39"/>
      <c r="E114" s="39"/>
      <c r="F114" s="49"/>
      <c r="G114" s="44"/>
      <c r="H114" s="45"/>
      <c r="I114" s="39"/>
      <c r="J114" s="40">
        <f>SUM(J115:J119)</f>
        <v>8798.91</v>
      </c>
      <c r="K114" s="40">
        <f>SUM(K115:K119)</f>
        <v>0</v>
      </c>
      <c r="L114" s="40">
        <f>SUM(L115:L119)</f>
        <v>0</v>
      </c>
      <c r="M114" s="40">
        <f>SUM(M115:M119)</f>
        <v>0</v>
      </c>
      <c r="N114" s="40">
        <f>SUM(N115:N119)</f>
        <v>8798.91</v>
      </c>
      <c r="O114" s="42">
        <f>M114/J114</f>
        <v>0</v>
      </c>
    </row>
    <row r="115" spans="1:15" ht="39.6" x14ac:dyDescent="0.25">
      <c r="A115" s="5" t="s">
        <v>245</v>
      </c>
      <c r="B115" s="5" t="s">
        <v>246</v>
      </c>
      <c r="C115" s="6" t="s">
        <v>39</v>
      </c>
      <c r="D115" s="19">
        <v>2.4700000000000002</v>
      </c>
      <c r="E115" s="15"/>
      <c r="F115" s="50"/>
      <c r="G115" s="15">
        <f t="shared" si="29"/>
        <v>0</v>
      </c>
      <c r="H115" s="19">
        <f t="shared" si="43"/>
        <v>2.4700000000000002</v>
      </c>
      <c r="I115" s="15">
        <v>411.82</v>
      </c>
      <c r="J115" s="17">
        <f t="shared" ref="J115:M119" si="45">TRUNC($I115*D115,2)</f>
        <v>1017.19</v>
      </c>
      <c r="K115" s="17">
        <f t="shared" si="45"/>
        <v>0</v>
      </c>
      <c r="L115" s="17">
        <f t="shared" si="45"/>
        <v>0</v>
      </c>
      <c r="M115" s="17">
        <f t="shared" si="45"/>
        <v>0</v>
      </c>
      <c r="N115" s="17">
        <f t="shared" si="33"/>
        <v>1017.19</v>
      </c>
      <c r="O115" s="36">
        <f>M115/J115</f>
        <v>0</v>
      </c>
    </row>
    <row r="116" spans="1:15" ht="39.6" x14ac:dyDescent="0.25">
      <c r="A116" s="5" t="s">
        <v>247</v>
      </c>
      <c r="B116" s="5" t="s">
        <v>248</v>
      </c>
      <c r="C116" s="6" t="s">
        <v>39</v>
      </c>
      <c r="D116" s="19">
        <v>2.16</v>
      </c>
      <c r="E116" s="15"/>
      <c r="F116" s="50"/>
      <c r="G116" s="15">
        <f t="shared" si="29"/>
        <v>0</v>
      </c>
      <c r="H116" s="19">
        <f t="shared" si="43"/>
        <v>2.16</v>
      </c>
      <c r="I116" s="15">
        <v>79.34</v>
      </c>
      <c r="J116" s="17">
        <f t="shared" si="45"/>
        <v>171.37</v>
      </c>
      <c r="K116" s="17">
        <f t="shared" si="45"/>
        <v>0</v>
      </c>
      <c r="L116" s="17">
        <f t="shared" si="45"/>
        <v>0</v>
      </c>
      <c r="M116" s="17">
        <f t="shared" si="45"/>
        <v>0</v>
      </c>
      <c r="N116" s="17">
        <f t="shared" si="33"/>
        <v>171.37</v>
      </c>
      <c r="O116" s="36">
        <f t="shared" ref="O116:O119" si="46">M116/J116</f>
        <v>0</v>
      </c>
    </row>
    <row r="117" spans="1:15" ht="39.6" x14ac:dyDescent="0.25">
      <c r="A117" s="5" t="s">
        <v>249</v>
      </c>
      <c r="B117" s="5" t="s">
        <v>250</v>
      </c>
      <c r="C117" s="6" t="s">
        <v>39</v>
      </c>
      <c r="D117" s="19">
        <v>2.16</v>
      </c>
      <c r="E117" s="15"/>
      <c r="F117" s="50"/>
      <c r="G117" s="15">
        <f t="shared" si="29"/>
        <v>0</v>
      </c>
      <c r="H117" s="19">
        <f t="shared" si="43"/>
        <v>2.16</v>
      </c>
      <c r="I117" s="15">
        <v>12.6</v>
      </c>
      <c r="J117" s="17">
        <f t="shared" si="45"/>
        <v>27.21</v>
      </c>
      <c r="K117" s="17">
        <f t="shared" si="45"/>
        <v>0</v>
      </c>
      <c r="L117" s="17">
        <f t="shared" si="45"/>
        <v>0</v>
      </c>
      <c r="M117" s="17">
        <f t="shared" si="45"/>
        <v>0</v>
      </c>
      <c r="N117" s="17">
        <f t="shared" si="33"/>
        <v>27.21</v>
      </c>
      <c r="O117" s="36">
        <f t="shared" si="46"/>
        <v>0</v>
      </c>
    </row>
    <row r="118" spans="1:15" ht="39.6" x14ac:dyDescent="0.25">
      <c r="A118" s="5" t="s">
        <v>251</v>
      </c>
      <c r="B118" s="5" t="s">
        <v>252</v>
      </c>
      <c r="C118" s="6" t="s">
        <v>39</v>
      </c>
      <c r="D118" s="19">
        <v>2.4700000000000002</v>
      </c>
      <c r="E118" s="15"/>
      <c r="F118" s="50"/>
      <c r="G118" s="15">
        <f t="shared" si="29"/>
        <v>0</v>
      </c>
      <c r="H118" s="19">
        <f t="shared" si="43"/>
        <v>2.4700000000000002</v>
      </c>
      <c r="I118" s="15">
        <v>282.31</v>
      </c>
      <c r="J118" s="17">
        <f t="shared" si="45"/>
        <v>697.3</v>
      </c>
      <c r="K118" s="17">
        <f t="shared" si="45"/>
        <v>0</v>
      </c>
      <c r="L118" s="17">
        <f t="shared" si="45"/>
        <v>0</v>
      </c>
      <c r="M118" s="17">
        <f t="shared" si="45"/>
        <v>0</v>
      </c>
      <c r="N118" s="17">
        <f t="shared" si="33"/>
        <v>697.3</v>
      </c>
      <c r="O118" s="36">
        <f t="shared" si="46"/>
        <v>0</v>
      </c>
    </row>
    <row r="119" spans="1:15" ht="39.6" x14ac:dyDescent="0.25">
      <c r="A119" s="5" t="s">
        <v>253</v>
      </c>
      <c r="B119" s="5" t="s">
        <v>254</v>
      </c>
      <c r="C119" s="6" t="s">
        <v>39</v>
      </c>
      <c r="D119" s="19">
        <v>23.99</v>
      </c>
      <c r="E119" s="15"/>
      <c r="F119" s="50"/>
      <c r="G119" s="15">
        <f t="shared" si="29"/>
        <v>0</v>
      </c>
      <c r="H119" s="19">
        <f t="shared" si="43"/>
        <v>23.99</v>
      </c>
      <c r="I119" s="15">
        <v>287.02999999999997</v>
      </c>
      <c r="J119" s="17">
        <f t="shared" si="45"/>
        <v>6885.84</v>
      </c>
      <c r="K119" s="17">
        <f t="shared" si="45"/>
        <v>0</v>
      </c>
      <c r="L119" s="17">
        <f t="shared" si="45"/>
        <v>0</v>
      </c>
      <c r="M119" s="17">
        <f t="shared" si="45"/>
        <v>0</v>
      </c>
      <c r="N119" s="17">
        <f t="shared" si="33"/>
        <v>6885.84</v>
      </c>
      <c r="O119" s="36">
        <f t="shared" si="46"/>
        <v>0</v>
      </c>
    </row>
    <row r="120" spans="1:15" x14ac:dyDescent="0.25">
      <c r="A120" s="37" t="s">
        <v>255</v>
      </c>
      <c r="B120" s="38" t="s">
        <v>256</v>
      </c>
      <c r="C120" s="39"/>
      <c r="D120" s="39"/>
      <c r="E120" s="39"/>
      <c r="F120" s="49"/>
      <c r="G120" s="44"/>
      <c r="H120" s="45"/>
      <c r="I120" s="39"/>
      <c r="J120" s="40">
        <f>SUM(J121:J128)</f>
        <v>3440.2200000000003</v>
      </c>
      <c r="K120" s="40">
        <f>SUM(K121:K128)</f>
        <v>0</v>
      </c>
      <c r="L120" s="40">
        <f>SUM(L121:L128)</f>
        <v>0</v>
      </c>
      <c r="M120" s="40">
        <f>SUM(M121:M128)</f>
        <v>0</v>
      </c>
      <c r="N120" s="40">
        <f>SUM(N121:N128)</f>
        <v>3440.2200000000003</v>
      </c>
      <c r="O120" s="42">
        <f>M120/J120</f>
        <v>0</v>
      </c>
    </row>
    <row r="121" spans="1:15" ht="26.4" x14ac:dyDescent="0.25">
      <c r="A121" s="5" t="s">
        <v>257</v>
      </c>
      <c r="B121" s="5" t="s">
        <v>258</v>
      </c>
      <c r="C121" s="6" t="s">
        <v>24</v>
      </c>
      <c r="D121" s="19">
        <v>1</v>
      </c>
      <c r="E121" s="15"/>
      <c r="F121" s="50"/>
      <c r="G121" s="15">
        <f t="shared" si="29"/>
        <v>0</v>
      </c>
      <c r="H121" s="19">
        <f t="shared" si="43"/>
        <v>1</v>
      </c>
      <c r="I121" s="15">
        <v>1016.08</v>
      </c>
      <c r="J121" s="17">
        <f t="shared" ref="J121:M128" si="47">TRUNC($I121*D121,2)</f>
        <v>1016.08</v>
      </c>
      <c r="K121" s="17">
        <f t="shared" si="47"/>
        <v>0</v>
      </c>
      <c r="L121" s="17">
        <f t="shared" si="47"/>
        <v>0</v>
      </c>
      <c r="M121" s="17">
        <f t="shared" si="47"/>
        <v>0</v>
      </c>
      <c r="N121" s="17">
        <f t="shared" si="33"/>
        <v>1016.08</v>
      </c>
      <c r="O121" s="36">
        <f>M121/J121</f>
        <v>0</v>
      </c>
    </row>
    <row r="122" spans="1:15" ht="39.6" x14ac:dyDescent="0.25">
      <c r="A122" s="5" t="s">
        <v>259</v>
      </c>
      <c r="B122" s="5" t="s">
        <v>260</v>
      </c>
      <c r="C122" s="6" t="s">
        <v>39</v>
      </c>
      <c r="D122" s="19">
        <v>0.81</v>
      </c>
      <c r="E122" s="15"/>
      <c r="F122" s="50"/>
      <c r="G122" s="15">
        <f t="shared" si="29"/>
        <v>0</v>
      </c>
      <c r="H122" s="19">
        <f t="shared" si="43"/>
        <v>0.81</v>
      </c>
      <c r="I122" s="15">
        <v>136.08000000000001</v>
      </c>
      <c r="J122" s="17">
        <f t="shared" si="47"/>
        <v>110.22</v>
      </c>
      <c r="K122" s="17">
        <f t="shared" si="47"/>
        <v>0</v>
      </c>
      <c r="L122" s="17">
        <f t="shared" si="47"/>
        <v>0</v>
      </c>
      <c r="M122" s="17">
        <f t="shared" si="47"/>
        <v>0</v>
      </c>
      <c r="N122" s="17">
        <f t="shared" si="33"/>
        <v>110.22</v>
      </c>
      <c r="O122" s="36">
        <f t="shared" ref="O122:O128" si="48">M122/J122</f>
        <v>0</v>
      </c>
    </row>
    <row r="123" spans="1:15" ht="39.6" x14ac:dyDescent="0.25">
      <c r="A123" s="5" t="s">
        <v>261</v>
      </c>
      <c r="B123" s="5" t="s">
        <v>262</v>
      </c>
      <c r="C123" s="6" t="s">
        <v>39</v>
      </c>
      <c r="D123" s="19">
        <v>1.19</v>
      </c>
      <c r="E123" s="15"/>
      <c r="F123" s="50"/>
      <c r="G123" s="15">
        <f t="shared" si="29"/>
        <v>0</v>
      </c>
      <c r="H123" s="19">
        <f t="shared" si="43"/>
        <v>1.19</v>
      </c>
      <c r="I123" s="15">
        <v>610.02</v>
      </c>
      <c r="J123" s="17">
        <f t="shared" si="47"/>
        <v>725.92</v>
      </c>
      <c r="K123" s="17">
        <f t="shared" si="47"/>
        <v>0</v>
      </c>
      <c r="L123" s="17">
        <f t="shared" si="47"/>
        <v>0</v>
      </c>
      <c r="M123" s="17">
        <f t="shared" si="47"/>
        <v>0</v>
      </c>
      <c r="N123" s="17">
        <f t="shared" si="33"/>
        <v>725.92</v>
      </c>
      <c r="O123" s="36">
        <f t="shared" si="48"/>
        <v>0</v>
      </c>
    </row>
    <row r="124" spans="1:15" ht="26.4" x14ac:dyDescent="0.25">
      <c r="A124" s="5" t="s">
        <v>263</v>
      </c>
      <c r="B124" s="5" t="s">
        <v>176</v>
      </c>
      <c r="C124" s="6" t="s">
        <v>39</v>
      </c>
      <c r="D124" s="19">
        <v>2</v>
      </c>
      <c r="E124" s="15"/>
      <c r="F124" s="50"/>
      <c r="G124" s="15">
        <f t="shared" si="29"/>
        <v>0</v>
      </c>
      <c r="H124" s="19">
        <f t="shared" si="43"/>
        <v>2</v>
      </c>
      <c r="I124" s="15">
        <v>23.44</v>
      </c>
      <c r="J124" s="17">
        <f t="shared" si="47"/>
        <v>46.88</v>
      </c>
      <c r="K124" s="17">
        <f t="shared" si="47"/>
        <v>0</v>
      </c>
      <c r="L124" s="17">
        <f t="shared" si="47"/>
        <v>0</v>
      </c>
      <c r="M124" s="17">
        <f t="shared" si="47"/>
        <v>0</v>
      </c>
      <c r="N124" s="17">
        <f t="shared" si="33"/>
        <v>46.88</v>
      </c>
      <c r="O124" s="36">
        <f t="shared" si="48"/>
        <v>0</v>
      </c>
    </row>
    <row r="125" spans="1:15" ht="26.4" x14ac:dyDescent="0.25">
      <c r="A125" s="5" t="s">
        <v>264</v>
      </c>
      <c r="B125" s="5" t="s">
        <v>265</v>
      </c>
      <c r="C125" s="6" t="s">
        <v>1</v>
      </c>
      <c r="D125" s="19">
        <v>2</v>
      </c>
      <c r="E125" s="15"/>
      <c r="F125" s="50"/>
      <c r="G125" s="15">
        <f t="shared" si="29"/>
        <v>0</v>
      </c>
      <c r="H125" s="19">
        <f t="shared" si="43"/>
        <v>2</v>
      </c>
      <c r="I125" s="15">
        <v>99.65</v>
      </c>
      <c r="J125" s="17">
        <f t="shared" si="47"/>
        <v>199.3</v>
      </c>
      <c r="K125" s="17">
        <f t="shared" si="47"/>
        <v>0</v>
      </c>
      <c r="L125" s="17">
        <f t="shared" si="47"/>
        <v>0</v>
      </c>
      <c r="M125" s="17">
        <f t="shared" si="47"/>
        <v>0</v>
      </c>
      <c r="N125" s="17">
        <f t="shared" si="33"/>
        <v>199.3</v>
      </c>
      <c r="O125" s="36">
        <f t="shared" si="48"/>
        <v>0</v>
      </c>
    </row>
    <row r="126" spans="1:15" ht="26.4" x14ac:dyDescent="0.25">
      <c r="A126" s="5" t="s">
        <v>266</v>
      </c>
      <c r="B126" s="5" t="s">
        <v>267</v>
      </c>
      <c r="C126" s="6" t="s">
        <v>1</v>
      </c>
      <c r="D126" s="19">
        <v>2</v>
      </c>
      <c r="E126" s="15"/>
      <c r="F126" s="50"/>
      <c r="G126" s="15">
        <f t="shared" si="29"/>
        <v>0</v>
      </c>
      <c r="H126" s="19">
        <f t="shared" si="43"/>
        <v>2</v>
      </c>
      <c r="I126" s="15">
        <v>197.7</v>
      </c>
      <c r="J126" s="17">
        <f t="shared" si="47"/>
        <v>395.4</v>
      </c>
      <c r="K126" s="17">
        <f t="shared" si="47"/>
        <v>0</v>
      </c>
      <c r="L126" s="17">
        <f t="shared" si="47"/>
        <v>0</v>
      </c>
      <c r="M126" s="17">
        <f t="shared" si="47"/>
        <v>0</v>
      </c>
      <c r="N126" s="17">
        <f t="shared" si="33"/>
        <v>395.4</v>
      </c>
      <c r="O126" s="36">
        <f t="shared" si="48"/>
        <v>0</v>
      </c>
    </row>
    <row r="127" spans="1:15" ht="26.4" x14ac:dyDescent="0.25">
      <c r="A127" s="5" t="s">
        <v>268</v>
      </c>
      <c r="B127" s="5" t="s">
        <v>269</v>
      </c>
      <c r="C127" s="6" t="s">
        <v>1</v>
      </c>
      <c r="D127" s="19">
        <v>2</v>
      </c>
      <c r="E127" s="15"/>
      <c r="F127" s="50"/>
      <c r="G127" s="15">
        <f t="shared" si="29"/>
        <v>0</v>
      </c>
      <c r="H127" s="19">
        <f t="shared" si="43"/>
        <v>2</v>
      </c>
      <c r="I127" s="15">
        <v>197.7</v>
      </c>
      <c r="J127" s="17">
        <f t="shared" si="47"/>
        <v>395.4</v>
      </c>
      <c r="K127" s="17">
        <f t="shared" si="47"/>
        <v>0</v>
      </c>
      <c r="L127" s="17">
        <f t="shared" si="47"/>
        <v>0</v>
      </c>
      <c r="M127" s="17">
        <f t="shared" si="47"/>
        <v>0</v>
      </c>
      <c r="N127" s="17">
        <f t="shared" si="33"/>
        <v>395.4</v>
      </c>
      <c r="O127" s="36">
        <f t="shared" si="48"/>
        <v>0</v>
      </c>
    </row>
    <row r="128" spans="1:15" ht="39.6" x14ac:dyDescent="0.25">
      <c r="A128" s="5" t="s">
        <v>270</v>
      </c>
      <c r="B128" s="5" t="s">
        <v>271</v>
      </c>
      <c r="C128" s="6" t="s">
        <v>24</v>
      </c>
      <c r="D128" s="19">
        <v>1</v>
      </c>
      <c r="E128" s="15"/>
      <c r="F128" s="50"/>
      <c r="G128" s="15">
        <f t="shared" si="29"/>
        <v>0</v>
      </c>
      <c r="H128" s="19">
        <f t="shared" si="43"/>
        <v>1</v>
      </c>
      <c r="I128" s="15">
        <v>551.02</v>
      </c>
      <c r="J128" s="17">
        <f t="shared" si="47"/>
        <v>551.02</v>
      </c>
      <c r="K128" s="17">
        <f t="shared" si="47"/>
        <v>0</v>
      </c>
      <c r="L128" s="17">
        <f t="shared" si="47"/>
        <v>0</v>
      </c>
      <c r="M128" s="17">
        <f t="shared" si="47"/>
        <v>0</v>
      </c>
      <c r="N128" s="17">
        <f t="shared" si="33"/>
        <v>551.02</v>
      </c>
      <c r="O128" s="36">
        <f t="shared" si="48"/>
        <v>0</v>
      </c>
    </row>
    <row r="129" spans="1:15" x14ac:dyDescent="0.25">
      <c r="A129" s="37" t="s">
        <v>272</v>
      </c>
      <c r="B129" s="38" t="s">
        <v>273</v>
      </c>
      <c r="C129" s="39"/>
      <c r="D129" s="39"/>
      <c r="E129" s="39"/>
      <c r="F129" s="49"/>
      <c r="G129" s="44"/>
      <c r="H129" s="45"/>
      <c r="I129" s="39"/>
      <c r="J129" s="40">
        <f>J130+J132+J136+J139</f>
        <v>30039.260000000002</v>
      </c>
      <c r="K129" s="40">
        <f>K130+K132+K136+K139</f>
        <v>0</v>
      </c>
      <c r="L129" s="40">
        <f>L130+L132+L136+L139</f>
        <v>0</v>
      </c>
      <c r="M129" s="40">
        <f>M130+M132+M136+M139</f>
        <v>0</v>
      </c>
      <c r="N129" s="40">
        <f t="shared" si="33"/>
        <v>30039.260000000002</v>
      </c>
      <c r="O129" s="42">
        <f>M129/J129</f>
        <v>0</v>
      </c>
    </row>
    <row r="130" spans="1:15" x14ac:dyDescent="0.25">
      <c r="A130" s="37" t="s">
        <v>274</v>
      </c>
      <c r="B130" s="38" t="s">
        <v>275</v>
      </c>
      <c r="C130" s="39"/>
      <c r="D130" s="39"/>
      <c r="E130" s="39"/>
      <c r="F130" s="49"/>
      <c r="G130" s="44"/>
      <c r="H130" s="45"/>
      <c r="I130" s="39"/>
      <c r="J130" s="40">
        <f>SUM(J131)</f>
        <v>2614.09</v>
      </c>
      <c r="K130" s="40">
        <f>SUM(K131)</f>
        <v>0</v>
      </c>
      <c r="L130" s="40">
        <f>SUM(L131)</f>
        <v>0</v>
      </c>
      <c r="M130" s="40">
        <f>SUM(M131)</f>
        <v>0</v>
      </c>
      <c r="N130" s="40">
        <f>SUM(N131)</f>
        <v>2614.09</v>
      </c>
      <c r="O130" s="42">
        <f>M130/J130</f>
        <v>0</v>
      </c>
    </row>
    <row r="131" spans="1:15" ht="52.8" x14ac:dyDescent="0.25">
      <c r="A131" s="5" t="s">
        <v>276</v>
      </c>
      <c r="B131" s="5" t="s">
        <v>277</v>
      </c>
      <c r="C131" s="6" t="s">
        <v>39</v>
      </c>
      <c r="D131" s="19">
        <v>69.010000000000005</v>
      </c>
      <c r="E131" s="15"/>
      <c r="F131" s="50"/>
      <c r="G131" s="15">
        <f t="shared" si="29"/>
        <v>0</v>
      </c>
      <c r="H131" s="19">
        <f t="shared" si="43"/>
        <v>69.010000000000005</v>
      </c>
      <c r="I131" s="15">
        <v>37.880000000000003</v>
      </c>
      <c r="J131" s="17">
        <f>TRUNC($I131*D131,2)</f>
        <v>2614.09</v>
      </c>
      <c r="K131" s="17">
        <f>TRUNC($I131*E131,2)</f>
        <v>0</v>
      </c>
      <c r="L131" s="17">
        <f>TRUNC($I131*F131,2)</f>
        <v>0</v>
      </c>
      <c r="M131" s="17">
        <f>TRUNC($I131*G131,2)</f>
        <v>0</v>
      </c>
      <c r="N131" s="17">
        <f t="shared" si="33"/>
        <v>2614.09</v>
      </c>
      <c r="O131" s="36">
        <f>M131/J131</f>
        <v>0</v>
      </c>
    </row>
    <row r="132" spans="1:15" x14ac:dyDescent="0.25">
      <c r="A132" s="37" t="s">
        <v>278</v>
      </c>
      <c r="B132" s="38" t="s">
        <v>279</v>
      </c>
      <c r="C132" s="39"/>
      <c r="D132" s="39"/>
      <c r="E132" s="39"/>
      <c r="F132" s="49"/>
      <c r="G132" s="44"/>
      <c r="H132" s="45"/>
      <c r="I132" s="39"/>
      <c r="J132" s="40">
        <f>SUM(J133:J135)</f>
        <v>2690.05</v>
      </c>
      <c r="K132" s="40">
        <f>SUM(K133:K135)</f>
        <v>0</v>
      </c>
      <c r="L132" s="40">
        <f>SUM(L133:L135)</f>
        <v>0</v>
      </c>
      <c r="M132" s="40">
        <f>SUM(M133:M135)</f>
        <v>0</v>
      </c>
      <c r="N132" s="40">
        <f>SUM(N133:N135)</f>
        <v>2690.05</v>
      </c>
      <c r="O132" s="42">
        <f t="shared" ref="O132:O189" si="49">M132/J132</f>
        <v>0</v>
      </c>
    </row>
    <row r="133" spans="1:15" ht="39.6" x14ac:dyDescent="0.25">
      <c r="A133" s="5" t="s">
        <v>280</v>
      </c>
      <c r="B133" s="5" t="s">
        <v>281</v>
      </c>
      <c r="C133" s="6" t="s">
        <v>39</v>
      </c>
      <c r="D133" s="19">
        <v>52.85</v>
      </c>
      <c r="E133" s="15"/>
      <c r="F133" s="50"/>
      <c r="G133" s="15">
        <f t="shared" si="29"/>
        <v>0</v>
      </c>
      <c r="H133" s="19">
        <f t="shared" si="43"/>
        <v>52.85</v>
      </c>
      <c r="I133" s="15">
        <v>6.63</v>
      </c>
      <c r="J133" s="17">
        <f t="shared" ref="J133:M135" si="50">TRUNC($I133*D133,2)</f>
        <v>350.39</v>
      </c>
      <c r="K133" s="17">
        <f t="shared" si="50"/>
        <v>0</v>
      </c>
      <c r="L133" s="17">
        <f t="shared" si="50"/>
        <v>0</v>
      </c>
      <c r="M133" s="17">
        <f t="shared" si="50"/>
        <v>0</v>
      </c>
      <c r="N133" s="17">
        <f t="shared" si="33"/>
        <v>350.39</v>
      </c>
      <c r="O133" s="36">
        <f t="shared" si="49"/>
        <v>0</v>
      </c>
    </row>
    <row r="134" spans="1:15" ht="39.6" x14ac:dyDescent="0.25">
      <c r="A134" s="5" t="s">
        <v>282</v>
      </c>
      <c r="B134" s="5" t="s">
        <v>283</v>
      </c>
      <c r="C134" s="6" t="s">
        <v>39</v>
      </c>
      <c r="D134" s="19">
        <v>52.85</v>
      </c>
      <c r="E134" s="15"/>
      <c r="F134" s="50"/>
      <c r="G134" s="15">
        <f t="shared" si="29"/>
        <v>0</v>
      </c>
      <c r="H134" s="19">
        <f t="shared" si="43"/>
        <v>52.85</v>
      </c>
      <c r="I134" s="15">
        <v>16.46</v>
      </c>
      <c r="J134" s="17">
        <f t="shared" si="50"/>
        <v>869.91</v>
      </c>
      <c r="K134" s="17">
        <f t="shared" si="50"/>
        <v>0</v>
      </c>
      <c r="L134" s="17">
        <f t="shared" si="50"/>
        <v>0</v>
      </c>
      <c r="M134" s="17">
        <f t="shared" si="50"/>
        <v>0</v>
      </c>
      <c r="N134" s="17">
        <f t="shared" si="33"/>
        <v>869.91</v>
      </c>
      <c r="O134" s="36">
        <f t="shared" si="49"/>
        <v>0</v>
      </c>
    </row>
    <row r="135" spans="1:15" ht="39.6" x14ac:dyDescent="0.25">
      <c r="A135" s="5" t="s">
        <v>284</v>
      </c>
      <c r="B135" s="5" t="s">
        <v>285</v>
      </c>
      <c r="C135" s="6" t="s">
        <v>39</v>
      </c>
      <c r="D135" s="19">
        <v>52.85</v>
      </c>
      <c r="E135" s="15"/>
      <c r="F135" s="50"/>
      <c r="G135" s="15">
        <f t="shared" si="29"/>
        <v>0</v>
      </c>
      <c r="H135" s="19">
        <f t="shared" si="43"/>
        <v>52.85</v>
      </c>
      <c r="I135" s="15">
        <v>27.81</v>
      </c>
      <c r="J135" s="17">
        <f t="shared" si="50"/>
        <v>1469.75</v>
      </c>
      <c r="K135" s="17">
        <f t="shared" si="50"/>
        <v>0</v>
      </c>
      <c r="L135" s="17">
        <f t="shared" si="50"/>
        <v>0</v>
      </c>
      <c r="M135" s="17">
        <f t="shared" si="50"/>
        <v>0</v>
      </c>
      <c r="N135" s="17">
        <f t="shared" si="33"/>
        <v>1469.75</v>
      </c>
      <c r="O135" s="36">
        <f t="shared" si="49"/>
        <v>0</v>
      </c>
    </row>
    <row r="136" spans="1:15" x14ac:dyDescent="0.25">
      <c r="A136" s="37" t="s">
        <v>286</v>
      </c>
      <c r="B136" s="38" t="s">
        <v>287</v>
      </c>
      <c r="C136" s="39"/>
      <c r="D136" s="39"/>
      <c r="E136" s="39"/>
      <c r="F136" s="49"/>
      <c r="G136" s="44"/>
      <c r="H136" s="45"/>
      <c r="I136" s="39"/>
      <c r="J136" s="40">
        <f>SUM(J137:J138)</f>
        <v>3912.4700000000003</v>
      </c>
      <c r="K136" s="40">
        <f>SUM(K137:K138)</f>
        <v>0</v>
      </c>
      <c r="L136" s="40">
        <f>SUM(L137:L138)</f>
        <v>0</v>
      </c>
      <c r="M136" s="40">
        <f>SUM(M137:M138)</f>
        <v>0</v>
      </c>
      <c r="N136" s="40">
        <f>SUM(N137:N138)</f>
        <v>3912.4700000000003</v>
      </c>
      <c r="O136" s="42">
        <f t="shared" si="49"/>
        <v>0</v>
      </c>
    </row>
    <row r="137" spans="1:15" ht="39.6" x14ac:dyDescent="0.25">
      <c r="A137" s="5" t="s">
        <v>288</v>
      </c>
      <c r="B137" s="5" t="s">
        <v>289</v>
      </c>
      <c r="C137" s="6" t="s">
        <v>39</v>
      </c>
      <c r="D137" s="19">
        <v>39.49</v>
      </c>
      <c r="E137" s="15"/>
      <c r="F137" s="50"/>
      <c r="G137" s="15">
        <f t="shared" si="29"/>
        <v>0</v>
      </c>
      <c r="H137" s="19">
        <f t="shared" si="43"/>
        <v>39.49</v>
      </c>
      <c r="I137" s="15">
        <v>12.64</v>
      </c>
      <c r="J137" s="17">
        <f t="shared" ref="J137:M138" si="51">TRUNC($I137*D137,2)</f>
        <v>499.15</v>
      </c>
      <c r="K137" s="17">
        <f t="shared" si="51"/>
        <v>0</v>
      </c>
      <c r="L137" s="17">
        <f t="shared" si="51"/>
        <v>0</v>
      </c>
      <c r="M137" s="17">
        <f t="shared" si="51"/>
        <v>0</v>
      </c>
      <c r="N137" s="17">
        <f t="shared" si="33"/>
        <v>499.15</v>
      </c>
      <c r="O137" s="36">
        <f t="shared" si="49"/>
        <v>0</v>
      </c>
    </row>
    <row r="138" spans="1:15" ht="39.6" x14ac:dyDescent="0.25">
      <c r="A138" s="5" t="s">
        <v>290</v>
      </c>
      <c r="B138" s="5" t="s">
        <v>291</v>
      </c>
      <c r="C138" s="6" t="s">
        <v>39</v>
      </c>
      <c r="D138" s="19">
        <v>127.84</v>
      </c>
      <c r="E138" s="15"/>
      <c r="F138" s="50"/>
      <c r="G138" s="15">
        <f t="shared" si="29"/>
        <v>0</v>
      </c>
      <c r="H138" s="19">
        <f t="shared" si="43"/>
        <v>127.84</v>
      </c>
      <c r="I138" s="15">
        <v>26.7</v>
      </c>
      <c r="J138" s="17">
        <f t="shared" si="51"/>
        <v>3413.32</v>
      </c>
      <c r="K138" s="17">
        <f t="shared" si="51"/>
        <v>0</v>
      </c>
      <c r="L138" s="17">
        <f t="shared" si="51"/>
        <v>0</v>
      </c>
      <c r="M138" s="17">
        <f t="shared" si="51"/>
        <v>0</v>
      </c>
      <c r="N138" s="17">
        <f t="shared" si="33"/>
        <v>3413.32</v>
      </c>
      <c r="O138" s="36">
        <f t="shared" si="49"/>
        <v>0</v>
      </c>
    </row>
    <row r="139" spans="1:15" x14ac:dyDescent="0.25">
      <c r="A139" s="37" t="s">
        <v>292</v>
      </c>
      <c r="B139" s="38" t="s">
        <v>293</v>
      </c>
      <c r="C139" s="39"/>
      <c r="D139" s="39"/>
      <c r="E139" s="39"/>
      <c r="F139" s="49"/>
      <c r="G139" s="44"/>
      <c r="H139" s="45"/>
      <c r="I139" s="39"/>
      <c r="J139" s="40">
        <f>SUM(J140:J143)</f>
        <v>20822.650000000001</v>
      </c>
      <c r="K139" s="40">
        <f>SUM(K140:K143)</f>
        <v>0</v>
      </c>
      <c r="L139" s="40">
        <f>SUM(L140:L143)</f>
        <v>0</v>
      </c>
      <c r="M139" s="40">
        <f>SUM(M140:M143)</f>
        <v>0</v>
      </c>
      <c r="N139" s="40">
        <f>SUM(N140:N143)</f>
        <v>20822.650000000001</v>
      </c>
      <c r="O139" s="42" t="s">
        <v>396</v>
      </c>
    </row>
    <row r="140" spans="1:15" ht="39.6" x14ac:dyDescent="0.25">
      <c r="A140" s="5" t="s">
        <v>294</v>
      </c>
      <c r="B140" s="5" t="s">
        <v>295</v>
      </c>
      <c r="C140" s="6" t="s">
        <v>102</v>
      </c>
      <c r="D140" s="19">
        <v>40.909999999999997</v>
      </c>
      <c r="E140" s="15"/>
      <c r="F140" s="50"/>
      <c r="G140" s="15">
        <f t="shared" ref="G140:G189" si="52">E140+F140</f>
        <v>0</v>
      </c>
      <c r="H140" s="19">
        <f t="shared" ref="H140:H189" si="53">D140-F140</f>
        <v>40.909999999999997</v>
      </c>
      <c r="I140" s="15">
        <v>1.41</v>
      </c>
      <c r="J140" s="17">
        <f t="shared" ref="J140:M143" si="54">TRUNC($I140*D140,2)</f>
        <v>57.68</v>
      </c>
      <c r="K140" s="17">
        <f t="shared" si="54"/>
        <v>0</v>
      </c>
      <c r="L140" s="17">
        <f t="shared" si="54"/>
        <v>0</v>
      </c>
      <c r="M140" s="17">
        <f t="shared" si="54"/>
        <v>0</v>
      </c>
      <c r="N140" s="17">
        <f t="shared" si="33"/>
        <v>57.68</v>
      </c>
      <c r="O140" s="36">
        <f t="shared" si="49"/>
        <v>0</v>
      </c>
    </row>
    <row r="141" spans="1:15" ht="39.6" x14ac:dyDescent="0.25">
      <c r="A141" s="5" t="s">
        <v>296</v>
      </c>
      <c r="B141" s="5" t="s">
        <v>297</v>
      </c>
      <c r="C141" s="6" t="s">
        <v>39</v>
      </c>
      <c r="D141" s="19">
        <v>11.3</v>
      </c>
      <c r="E141" s="15"/>
      <c r="F141" s="50"/>
      <c r="G141" s="15">
        <f t="shared" si="52"/>
        <v>0</v>
      </c>
      <c r="H141" s="19">
        <f t="shared" si="53"/>
        <v>11.3</v>
      </c>
      <c r="I141" s="15">
        <v>7.83</v>
      </c>
      <c r="J141" s="17">
        <f t="shared" si="54"/>
        <v>88.47</v>
      </c>
      <c r="K141" s="17">
        <f t="shared" si="54"/>
        <v>0</v>
      </c>
      <c r="L141" s="17">
        <f t="shared" si="54"/>
        <v>0</v>
      </c>
      <c r="M141" s="17">
        <f t="shared" si="54"/>
        <v>0</v>
      </c>
      <c r="N141" s="17">
        <f t="shared" si="33"/>
        <v>88.47</v>
      </c>
      <c r="O141" s="36">
        <f t="shared" si="49"/>
        <v>0</v>
      </c>
    </row>
    <row r="142" spans="1:15" ht="52.8" x14ac:dyDescent="0.25">
      <c r="A142" s="5" t="s">
        <v>298</v>
      </c>
      <c r="B142" s="5" t="s">
        <v>299</v>
      </c>
      <c r="C142" s="6" t="s">
        <v>39</v>
      </c>
      <c r="D142" s="19">
        <v>292.47000000000003</v>
      </c>
      <c r="E142" s="15"/>
      <c r="F142" s="50"/>
      <c r="G142" s="15">
        <f t="shared" si="52"/>
        <v>0</v>
      </c>
      <c r="H142" s="19">
        <f t="shared" si="53"/>
        <v>292.47000000000003</v>
      </c>
      <c r="I142" s="15">
        <v>35.42</v>
      </c>
      <c r="J142" s="17">
        <f t="shared" si="54"/>
        <v>10359.280000000001</v>
      </c>
      <c r="K142" s="17">
        <f t="shared" si="54"/>
        <v>0</v>
      </c>
      <c r="L142" s="17">
        <f t="shared" si="54"/>
        <v>0</v>
      </c>
      <c r="M142" s="17">
        <f t="shared" si="54"/>
        <v>0</v>
      </c>
      <c r="N142" s="17">
        <f t="shared" si="33"/>
        <v>10359.280000000001</v>
      </c>
      <c r="O142" s="36">
        <f t="shared" si="49"/>
        <v>0</v>
      </c>
    </row>
    <row r="143" spans="1:15" ht="52.8" x14ac:dyDescent="0.25">
      <c r="A143" s="5" t="s">
        <v>300</v>
      </c>
      <c r="B143" s="5" t="s">
        <v>301</v>
      </c>
      <c r="C143" s="6" t="s">
        <v>39</v>
      </c>
      <c r="D143" s="19">
        <v>257.48</v>
      </c>
      <c r="E143" s="15"/>
      <c r="F143" s="50"/>
      <c r="G143" s="15">
        <f t="shared" si="52"/>
        <v>0</v>
      </c>
      <c r="H143" s="19">
        <f t="shared" si="53"/>
        <v>257.48</v>
      </c>
      <c r="I143" s="15">
        <v>40.07</v>
      </c>
      <c r="J143" s="17">
        <f t="shared" si="54"/>
        <v>10317.219999999999</v>
      </c>
      <c r="K143" s="17">
        <f t="shared" si="54"/>
        <v>0</v>
      </c>
      <c r="L143" s="17">
        <f t="shared" si="54"/>
        <v>0</v>
      </c>
      <c r="M143" s="17">
        <f t="shared" si="54"/>
        <v>0</v>
      </c>
      <c r="N143" s="17">
        <f t="shared" si="33"/>
        <v>10317.219999999999</v>
      </c>
      <c r="O143" s="36">
        <f t="shared" si="49"/>
        <v>0</v>
      </c>
    </row>
    <row r="144" spans="1:15" x14ac:dyDescent="0.25">
      <c r="A144" s="37" t="s">
        <v>302</v>
      </c>
      <c r="B144" s="38" t="s">
        <v>303</v>
      </c>
      <c r="C144" s="39"/>
      <c r="D144" s="39"/>
      <c r="E144" s="39"/>
      <c r="F144" s="49"/>
      <c r="G144" s="44"/>
      <c r="H144" s="45"/>
      <c r="I144" s="39"/>
      <c r="J144" s="40">
        <f>SUM(J145:J150)</f>
        <v>3826.1499999999996</v>
      </c>
      <c r="K144" s="40">
        <f>SUM(K145:K150)</f>
        <v>0</v>
      </c>
      <c r="L144" s="40">
        <f>SUM(L145:L150)</f>
        <v>0</v>
      </c>
      <c r="M144" s="40">
        <f>SUM(M145:M150)</f>
        <v>0</v>
      </c>
      <c r="N144" s="40">
        <f>SUM(N145:N150)</f>
        <v>3826.1499999999996</v>
      </c>
      <c r="O144" s="40">
        <f t="shared" si="49"/>
        <v>0</v>
      </c>
    </row>
    <row r="145" spans="1:15" x14ac:dyDescent="0.25">
      <c r="A145" s="5" t="s">
        <v>304</v>
      </c>
      <c r="B145" s="5" t="s">
        <v>305</v>
      </c>
      <c r="C145" s="6" t="s">
        <v>1</v>
      </c>
      <c r="D145" s="19">
        <v>7</v>
      </c>
      <c r="E145" s="15"/>
      <c r="F145" s="50"/>
      <c r="G145" s="15">
        <f t="shared" si="52"/>
        <v>0</v>
      </c>
      <c r="H145" s="19">
        <f t="shared" si="53"/>
        <v>7</v>
      </c>
      <c r="I145" s="15">
        <v>74.8</v>
      </c>
      <c r="J145" s="17">
        <f t="shared" ref="J145:M150" si="55">TRUNC($I145*D145,2)</f>
        <v>523.6</v>
      </c>
      <c r="K145" s="17">
        <f t="shared" si="55"/>
        <v>0</v>
      </c>
      <c r="L145" s="17">
        <f t="shared" si="55"/>
        <v>0</v>
      </c>
      <c r="M145" s="17">
        <f t="shared" si="55"/>
        <v>0</v>
      </c>
      <c r="N145" s="17">
        <f t="shared" ref="N145:N189" si="56">J145-M145</f>
        <v>523.6</v>
      </c>
      <c r="O145" s="36">
        <f t="shared" si="49"/>
        <v>0</v>
      </c>
    </row>
    <row r="146" spans="1:15" ht="26.4" x14ac:dyDescent="0.25">
      <c r="A146" s="5" t="s">
        <v>306</v>
      </c>
      <c r="B146" s="5" t="s">
        <v>307</v>
      </c>
      <c r="C146" s="6" t="s">
        <v>1</v>
      </c>
      <c r="D146" s="19">
        <v>1</v>
      </c>
      <c r="E146" s="15"/>
      <c r="F146" s="50"/>
      <c r="G146" s="15">
        <f t="shared" si="52"/>
        <v>0</v>
      </c>
      <c r="H146" s="19">
        <f t="shared" si="53"/>
        <v>1</v>
      </c>
      <c r="I146" s="15">
        <v>32.049999999999997</v>
      </c>
      <c r="J146" s="17">
        <f t="shared" si="55"/>
        <v>32.049999999999997</v>
      </c>
      <c r="K146" s="17">
        <f t="shared" si="55"/>
        <v>0</v>
      </c>
      <c r="L146" s="17">
        <f t="shared" si="55"/>
        <v>0</v>
      </c>
      <c r="M146" s="17">
        <f t="shared" si="55"/>
        <v>0</v>
      </c>
      <c r="N146" s="17">
        <f t="shared" si="56"/>
        <v>32.049999999999997</v>
      </c>
      <c r="O146" s="36">
        <f t="shared" si="49"/>
        <v>0</v>
      </c>
    </row>
    <row r="147" spans="1:15" ht="26.4" x14ac:dyDescent="0.25">
      <c r="A147" s="5" t="s">
        <v>308</v>
      </c>
      <c r="B147" s="5" t="s">
        <v>309</v>
      </c>
      <c r="C147" s="6" t="s">
        <v>1</v>
      </c>
      <c r="D147" s="19">
        <v>1</v>
      </c>
      <c r="E147" s="15"/>
      <c r="F147" s="50"/>
      <c r="G147" s="15">
        <f t="shared" si="52"/>
        <v>0</v>
      </c>
      <c r="H147" s="19">
        <f t="shared" si="53"/>
        <v>1</v>
      </c>
      <c r="I147" s="15">
        <v>70.98</v>
      </c>
      <c r="J147" s="17">
        <f t="shared" si="55"/>
        <v>70.98</v>
      </c>
      <c r="K147" s="17">
        <f t="shared" si="55"/>
        <v>0</v>
      </c>
      <c r="L147" s="17">
        <f t="shared" si="55"/>
        <v>0</v>
      </c>
      <c r="M147" s="17">
        <f t="shared" si="55"/>
        <v>0</v>
      </c>
      <c r="N147" s="17">
        <f t="shared" si="56"/>
        <v>70.98</v>
      </c>
      <c r="O147" s="36">
        <f t="shared" si="49"/>
        <v>0</v>
      </c>
    </row>
    <row r="148" spans="1:15" ht="26.4" x14ac:dyDescent="0.25">
      <c r="A148" s="5" t="s">
        <v>310</v>
      </c>
      <c r="B148" s="5" t="s">
        <v>311</v>
      </c>
      <c r="C148" s="6" t="s">
        <v>0</v>
      </c>
      <c r="D148" s="19">
        <v>63.38</v>
      </c>
      <c r="E148" s="15"/>
      <c r="F148" s="50"/>
      <c r="G148" s="15">
        <f t="shared" si="52"/>
        <v>0</v>
      </c>
      <c r="H148" s="19">
        <f t="shared" si="53"/>
        <v>63.38</v>
      </c>
      <c r="I148" s="15">
        <v>19.62</v>
      </c>
      <c r="J148" s="17">
        <f t="shared" si="55"/>
        <v>1243.51</v>
      </c>
      <c r="K148" s="17">
        <f t="shared" si="55"/>
        <v>0</v>
      </c>
      <c r="L148" s="17">
        <f t="shared" si="55"/>
        <v>0</v>
      </c>
      <c r="M148" s="17">
        <f t="shared" si="55"/>
        <v>0</v>
      </c>
      <c r="N148" s="17">
        <f t="shared" si="56"/>
        <v>1243.51</v>
      </c>
      <c r="O148" s="36">
        <f t="shared" si="49"/>
        <v>0</v>
      </c>
    </row>
    <row r="149" spans="1:15" ht="26.4" x14ac:dyDescent="0.25">
      <c r="A149" s="5" t="s">
        <v>312</v>
      </c>
      <c r="B149" s="5" t="s">
        <v>313</v>
      </c>
      <c r="C149" s="6" t="s">
        <v>0</v>
      </c>
      <c r="D149" s="19">
        <v>12.66</v>
      </c>
      <c r="E149" s="15"/>
      <c r="F149" s="50"/>
      <c r="G149" s="15">
        <f t="shared" si="52"/>
        <v>0</v>
      </c>
      <c r="H149" s="19">
        <f t="shared" si="53"/>
        <v>12.66</v>
      </c>
      <c r="I149" s="15">
        <v>15.3</v>
      </c>
      <c r="J149" s="17">
        <f t="shared" si="55"/>
        <v>193.69</v>
      </c>
      <c r="K149" s="17">
        <f t="shared" si="55"/>
        <v>0</v>
      </c>
      <c r="L149" s="17">
        <f t="shared" si="55"/>
        <v>0</v>
      </c>
      <c r="M149" s="17">
        <f t="shared" si="55"/>
        <v>0</v>
      </c>
      <c r="N149" s="17">
        <f t="shared" si="56"/>
        <v>193.69</v>
      </c>
      <c r="O149" s="36">
        <f t="shared" si="49"/>
        <v>0</v>
      </c>
    </row>
    <row r="150" spans="1:15" ht="26.4" x14ac:dyDescent="0.25">
      <c r="A150" s="5" t="s">
        <v>314</v>
      </c>
      <c r="B150" s="5" t="s">
        <v>315</v>
      </c>
      <c r="C150" s="6" t="s">
        <v>0</v>
      </c>
      <c r="D150" s="19">
        <v>52.78</v>
      </c>
      <c r="E150" s="15"/>
      <c r="F150" s="50"/>
      <c r="G150" s="15">
        <f t="shared" si="52"/>
        <v>0</v>
      </c>
      <c r="H150" s="19">
        <f t="shared" si="53"/>
        <v>52.78</v>
      </c>
      <c r="I150" s="15">
        <v>33.39</v>
      </c>
      <c r="J150" s="17">
        <f t="shared" si="55"/>
        <v>1762.32</v>
      </c>
      <c r="K150" s="17">
        <f t="shared" si="55"/>
        <v>0</v>
      </c>
      <c r="L150" s="17">
        <f t="shared" si="55"/>
        <v>0</v>
      </c>
      <c r="M150" s="17">
        <f t="shared" si="55"/>
        <v>0</v>
      </c>
      <c r="N150" s="17">
        <f t="shared" si="56"/>
        <v>1762.32</v>
      </c>
      <c r="O150" s="36">
        <f t="shared" si="49"/>
        <v>0</v>
      </c>
    </row>
    <row r="151" spans="1:15" x14ac:dyDescent="0.25">
      <c r="A151" s="37" t="s">
        <v>316</v>
      </c>
      <c r="B151" s="38" t="s">
        <v>317</v>
      </c>
      <c r="C151" s="39"/>
      <c r="D151" s="39"/>
      <c r="E151" s="39"/>
      <c r="F151" s="49"/>
      <c r="G151" s="44"/>
      <c r="H151" s="45"/>
      <c r="I151" s="39"/>
      <c r="J151" s="40">
        <f>SUM(J152:J157)</f>
        <v>2483.1</v>
      </c>
      <c r="K151" s="40">
        <f>SUM(K152:K157)</f>
        <v>0</v>
      </c>
      <c r="L151" s="40">
        <f>SUM(L152:L157)</f>
        <v>0</v>
      </c>
      <c r="M151" s="40">
        <f>SUM(M152:M157)</f>
        <v>0</v>
      </c>
      <c r="N151" s="40">
        <f>SUM(N152:N157)</f>
        <v>2483.1</v>
      </c>
      <c r="O151" s="40">
        <f t="shared" si="49"/>
        <v>0</v>
      </c>
    </row>
    <row r="152" spans="1:15" x14ac:dyDescent="0.25">
      <c r="A152" s="5" t="s">
        <v>318</v>
      </c>
      <c r="B152" s="5" t="s">
        <v>319</v>
      </c>
      <c r="C152" s="6" t="s">
        <v>1</v>
      </c>
      <c r="D152" s="19">
        <v>7</v>
      </c>
      <c r="E152" s="15"/>
      <c r="F152" s="50"/>
      <c r="G152" s="15">
        <f t="shared" si="52"/>
        <v>0</v>
      </c>
      <c r="H152" s="19">
        <f t="shared" si="53"/>
        <v>7</v>
      </c>
      <c r="I152" s="15">
        <v>71.06</v>
      </c>
      <c r="J152" s="17">
        <f t="shared" ref="J152:M157" si="57">TRUNC($I152*D152,2)</f>
        <v>497.42</v>
      </c>
      <c r="K152" s="17">
        <f t="shared" si="57"/>
        <v>0</v>
      </c>
      <c r="L152" s="17">
        <f t="shared" si="57"/>
        <v>0</v>
      </c>
      <c r="M152" s="17">
        <f t="shared" si="57"/>
        <v>0</v>
      </c>
      <c r="N152" s="17">
        <f t="shared" si="56"/>
        <v>497.42</v>
      </c>
      <c r="O152" s="36">
        <f t="shared" si="49"/>
        <v>0</v>
      </c>
    </row>
    <row r="153" spans="1:15" x14ac:dyDescent="0.25">
      <c r="A153" s="5" t="s">
        <v>320</v>
      </c>
      <c r="B153" s="5" t="s">
        <v>321</v>
      </c>
      <c r="C153" s="6" t="s">
        <v>1</v>
      </c>
      <c r="D153" s="19">
        <v>5</v>
      </c>
      <c r="E153" s="15"/>
      <c r="F153" s="50"/>
      <c r="G153" s="15">
        <f t="shared" si="52"/>
        <v>0</v>
      </c>
      <c r="H153" s="19">
        <f t="shared" si="53"/>
        <v>5</v>
      </c>
      <c r="I153" s="15">
        <v>101.86</v>
      </c>
      <c r="J153" s="17">
        <f t="shared" si="57"/>
        <v>509.3</v>
      </c>
      <c r="K153" s="17">
        <f t="shared" si="57"/>
        <v>0</v>
      </c>
      <c r="L153" s="17">
        <f t="shared" si="57"/>
        <v>0</v>
      </c>
      <c r="M153" s="17">
        <f t="shared" si="57"/>
        <v>0</v>
      </c>
      <c r="N153" s="17">
        <f t="shared" si="56"/>
        <v>509.3</v>
      </c>
      <c r="O153" s="36">
        <f t="shared" si="49"/>
        <v>0</v>
      </c>
    </row>
    <row r="154" spans="1:15" ht="26.4" x14ac:dyDescent="0.25">
      <c r="A154" s="5" t="s">
        <v>322</v>
      </c>
      <c r="B154" s="5" t="s">
        <v>323</v>
      </c>
      <c r="C154" s="6" t="s">
        <v>1</v>
      </c>
      <c r="D154" s="19">
        <v>3</v>
      </c>
      <c r="E154" s="15"/>
      <c r="F154" s="50"/>
      <c r="G154" s="15">
        <f t="shared" si="52"/>
        <v>0</v>
      </c>
      <c r="H154" s="19">
        <f t="shared" si="53"/>
        <v>3</v>
      </c>
      <c r="I154" s="15">
        <v>89.03</v>
      </c>
      <c r="J154" s="17">
        <f t="shared" si="57"/>
        <v>267.08999999999997</v>
      </c>
      <c r="K154" s="17">
        <f t="shared" si="57"/>
        <v>0</v>
      </c>
      <c r="L154" s="17">
        <f t="shared" si="57"/>
        <v>0</v>
      </c>
      <c r="M154" s="17">
        <f t="shared" si="57"/>
        <v>0</v>
      </c>
      <c r="N154" s="17">
        <f t="shared" si="56"/>
        <v>267.08999999999997</v>
      </c>
      <c r="O154" s="36">
        <f t="shared" si="49"/>
        <v>0</v>
      </c>
    </row>
    <row r="155" spans="1:15" ht="39.6" x14ac:dyDescent="0.25">
      <c r="A155" s="5" t="s">
        <v>324</v>
      </c>
      <c r="B155" s="5" t="s">
        <v>325</v>
      </c>
      <c r="C155" s="6" t="s">
        <v>24</v>
      </c>
      <c r="D155" s="19">
        <v>1</v>
      </c>
      <c r="E155" s="15"/>
      <c r="F155" s="50"/>
      <c r="G155" s="15">
        <f t="shared" si="52"/>
        <v>0</v>
      </c>
      <c r="H155" s="19">
        <f t="shared" si="53"/>
        <v>1</v>
      </c>
      <c r="I155" s="15">
        <v>72.11</v>
      </c>
      <c r="J155" s="17">
        <f t="shared" si="57"/>
        <v>72.11</v>
      </c>
      <c r="K155" s="17">
        <f t="shared" si="57"/>
        <v>0</v>
      </c>
      <c r="L155" s="17">
        <f t="shared" si="57"/>
        <v>0</v>
      </c>
      <c r="M155" s="17">
        <f t="shared" si="57"/>
        <v>0</v>
      </c>
      <c r="N155" s="17">
        <f t="shared" si="56"/>
        <v>72.11</v>
      </c>
      <c r="O155" s="36">
        <f t="shared" si="49"/>
        <v>0</v>
      </c>
    </row>
    <row r="156" spans="1:15" ht="39.6" x14ac:dyDescent="0.25">
      <c r="A156" s="5" t="s">
        <v>326</v>
      </c>
      <c r="B156" s="5" t="s">
        <v>327</v>
      </c>
      <c r="C156" s="6" t="s">
        <v>24</v>
      </c>
      <c r="D156" s="19">
        <v>1</v>
      </c>
      <c r="E156" s="15"/>
      <c r="F156" s="50"/>
      <c r="G156" s="15">
        <f t="shared" si="52"/>
        <v>0</v>
      </c>
      <c r="H156" s="19">
        <f t="shared" si="53"/>
        <v>1</v>
      </c>
      <c r="I156" s="15">
        <v>663.76</v>
      </c>
      <c r="J156" s="17">
        <f t="shared" si="57"/>
        <v>663.76</v>
      </c>
      <c r="K156" s="17">
        <f t="shared" si="57"/>
        <v>0</v>
      </c>
      <c r="L156" s="17">
        <f t="shared" si="57"/>
        <v>0</v>
      </c>
      <c r="M156" s="17">
        <f t="shared" si="57"/>
        <v>0</v>
      </c>
      <c r="N156" s="17">
        <f t="shared" si="56"/>
        <v>663.76</v>
      </c>
      <c r="O156" s="36">
        <f t="shared" si="49"/>
        <v>0</v>
      </c>
    </row>
    <row r="157" spans="1:15" ht="39.6" x14ac:dyDescent="0.25">
      <c r="A157" s="5" t="s">
        <v>328</v>
      </c>
      <c r="B157" s="5" t="s">
        <v>329</v>
      </c>
      <c r="C157" s="6" t="s">
        <v>24</v>
      </c>
      <c r="D157" s="19">
        <v>1</v>
      </c>
      <c r="E157" s="15"/>
      <c r="F157" s="50"/>
      <c r="G157" s="15">
        <f t="shared" si="52"/>
        <v>0</v>
      </c>
      <c r="H157" s="19">
        <f t="shared" si="53"/>
        <v>1</v>
      </c>
      <c r="I157" s="15">
        <v>473.42</v>
      </c>
      <c r="J157" s="17">
        <f t="shared" si="57"/>
        <v>473.42</v>
      </c>
      <c r="K157" s="17">
        <f t="shared" si="57"/>
        <v>0</v>
      </c>
      <c r="L157" s="17">
        <f t="shared" si="57"/>
        <v>0</v>
      </c>
      <c r="M157" s="17">
        <f t="shared" si="57"/>
        <v>0</v>
      </c>
      <c r="N157" s="17">
        <f t="shared" si="56"/>
        <v>473.42</v>
      </c>
      <c r="O157" s="36">
        <f t="shared" si="49"/>
        <v>0</v>
      </c>
    </row>
    <row r="158" spans="1:15" x14ac:dyDescent="0.25">
      <c r="A158" s="37" t="s">
        <v>330</v>
      </c>
      <c r="B158" s="38" t="s">
        <v>331</v>
      </c>
      <c r="C158" s="39"/>
      <c r="D158" s="39"/>
      <c r="E158" s="39"/>
      <c r="F158" s="49"/>
      <c r="G158" s="44"/>
      <c r="H158" s="45"/>
      <c r="I158" s="39"/>
      <c r="J158" s="40">
        <f>J159+J167+J175+J179+J184</f>
        <v>20487.099999999999</v>
      </c>
      <c r="K158" s="40">
        <f>K159+K167+K175+K179+K184</f>
        <v>6646.630000000001</v>
      </c>
      <c r="L158" s="40">
        <f>L159+L167+L175+L179+L184</f>
        <v>9726.85</v>
      </c>
      <c r="M158" s="40">
        <f>M159+M167+M175+M179+M184</f>
        <v>16373.48</v>
      </c>
      <c r="N158" s="40">
        <f t="shared" si="56"/>
        <v>4113.619999999999</v>
      </c>
      <c r="O158" s="55">
        <f t="shared" si="49"/>
        <v>0.79920925850901303</v>
      </c>
    </row>
    <row r="159" spans="1:15" x14ac:dyDescent="0.25">
      <c r="A159" s="37" t="s">
        <v>332</v>
      </c>
      <c r="B159" s="38" t="s">
        <v>333</v>
      </c>
      <c r="C159" s="39"/>
      <c r="D159" s="39"/>
      <c r="E159" s="39"/>
      <c r="F159" s="49"/>
      <c r="G159" s="44"/>
      <c r="H159" s="45"/>
      <c r="I159" s="39"/>
      <c r="J159" s="40">
        <f>SUM(J160:J166)</f>
        <v>5738.58</v>
      </c>
      <c r="K159" s="40">
        <f>SUM(K160:K166)</f>
        <v>2268.1</v>
      </c>
      <c r="L159" s="40">
        <f>SUM(L160:L166)</f>
        <v>3470.4800000000005</v>
      </c>
      <c r="M159" s="40">
        <f>SUM(M160:M166)</f>
        <v>5738.58</v>
      </c>
      <c r="N159" s="40">
        <f>SUM(N160:N166)</f>
        <v>0</v>
      </c>
      <c r="O159" s="40">
        <f t="shared" si="49"/>
        <v>1</v>
      </c>
    </row>
    <row r="160" spans="1:15" ht="39.6" x14ac:dyDescent="0.25">
      <c r="A160" s="5" t="s">
        <v>334</v>
      </c>
      <c r="B160" s="5" t="s">
        <v>335</v>
      </c>
      <c r="C160" s="6" t="s">
        <v>1</v>
      </c>
      <c r="D160" s="19">
        <v>1</v>
      </c>
      <c r="E160" s="15">
        <v>1</v>
      </c>
      <c r="F160" s="50"/>
      <c r="G160" s="15">
        <f t="shared" si="52"/>
        <v>1</v>
      </c>
      <c r="H160" s="19">
        <f>D160-G160</f>
        <v>0</v>
      </c>
      <c r="I160" s="15">
        <v>2268.1</v>
      </c>
      <c r="J160" s="17">
        <f t="shared" ref="J160:M166" si="58">TRUNC($I160*D160,2)</f>
        <v>2268.1</v>
      </c>
      <c r="K160" s="17">
        <f t="shared" si="58"/>
        <v>2268.1</v>
      </c>
      <c r="L160" s="17">
        <f t="shared" si="58"/>
        <v>0</v>
      </c>
      <c r="M160" s="17">
        <f t="shared" si="58"/>
        <v>2268.1</v>
      </c>
      <c r="N160" s="17">
        <f t="shared" si="56"/>
        <v>0</v>
      </c>
      <c r="O160" s="36">
        <f t="shared" si="49"/>
        <v>1</v>
      </c>
    </row>
    <row r="161" spans="1:15" ht="39.6" x14ac:dyDescent="0.25">
      <c r="A161" s="5" t="s">
        <v>336</v>
      </c>
      <c r="B161" s="5" t="s">
        <v>337</v>
      </c>
      <c r="C161" s="6" t="s">
        <v>24</v>
      </c>
      <c r="D161" s="19">
        <v>3</v>
      </c>
      <c r="E161" s="15"/>
      <c r="F161" s="50">
        <v>3</v>
      </c>
      <c r="G161" s="15">
        <f t="shared" si="52"/>
        <v>3</v>
      </c>
      <c r="H161" s="19">
        <f t="shared" ref="H161:H166" si="59">D161-G161</f>
        <v>0</v>
      </c>
      <c r="I161" s="15">
        <v>118.35</v>
      </c>
      <c r="J161" s="17">
        <f t="shared" si="58"/>
        <v>355.05</v>
      </c>
      <c r="K161" s="17">
        <f t="shared" si="58"/>
        <v>0</v>
      </c>
      <c r="L161" s="17">
        <f t="shared" si="58"/>
        <v>355.05</v>
      </c>
      <c r="M161" s="17">
        <f t="shared" si="58"/>
        <v>355.05</v>
      </c>
      <c r="N161" s="17">
        <f t="shared" si="56"/>
        <v>0</v>
      </c>
      <c r="O161" s="36">
        <f t="shared" si="49"/>
        <v>1</v>
      </c>
    </row>
    <row r="162" spans="1:15" ht="39.6" x14ac:dyDescent="0.25">
      <c r="A162" s="5" t="s">
        <v>338</v>
      </c>
      <c r="B162" s="5" t="s">
        <v>339</v>
      </c>
      <c r="C162" s="6" t="s">
        <v>1</v>
      </c>
      <c r="D162" s="19">
        <v>10</v>
      </c>
      <c r="E162" s="15"/>
      <c r="F162" s="50">
        <v>10</v>
      </c>
      <c r="G162" s="15">
        <f t="shared" si="52"/>
        <v>10</v>
      </c>
      <c r="H162" s="19">
        <f t="shared" si="59"/>
        <v>0</v>
      </c>
      <c r="I162" s="15">
        <v>269.86</v>
      </c>
      <c r="J162" s="17">
        <f t="shared" si="58"/>
        <v>2698.6</v>
      </c>
      <c r="K162" s="17">
        <f t="shared" si="58"/>
        <v>0</v>
      </c>
      <c r="L162" s="17">
        <f t="shared" si="58"/>
        <v>2698.6</v>
      </c>
      <c r="M162" s="17">
        <f t="shared" si="58"/>
        <v>2698.6</v>
      </c>
      <c r="N162" s="17">
        <f t="shared" si="56"/>
        <v>0</v>
      </c>
      <c r="O162" s="36">
        <f t="shared" si="49"/>
        <v>1</v>
      </c>
    </row>
    <row r="163" spans="1:15" ht="39.6" x14ac:dyDescent="0.25">
      <c r="A163" s="5" t="s">
        <v>340</v>
      </c>
      <c r="B163" s="5" t="s">
        <v>341</v>
      </c>
      <c r="C163" s="6" t="s">
        <v>24</v>
      </c>
      <c r="D163" s="19">
        <v>1</v>
      </c>
      <c r="E163" s="15"/>
      <c r="F163" s="50">
        <v>1</v>
      </c>
      <c r="G163" s="15">
        <f t="shared" si="52"/>
        <v>1</v>
      </c>
      <c r="H163" s="19">
        <f t="shared" si="59"/>
        <v>0</v>
      </c>
      <c r="I163" s="15">
        <v>44.09</v>
      </c>
      <c r="J163" s="17">
        <f t="shared" si="58"/>
        <v>44.09</v>
      </c>
      <c r="K163" s="17">
        <f t="shared" si="58"/>
        <v>0</v>
      </c>
      <c r="L163" s="17">
        <f t="shared" si="58"/>
        <v>44.09</v>
      </c>
      <c r="M163" s="17">
        <f t="shared" si="58"/>
        <v>44.09</v>
      </c>
      <c r="N163" s="17">
        <f t="shared" si="56"/>
        <v>0</v>
      </c>
      <c r="O163" s="36">
        <f t="shared" si="49"/>
        <v>1</v>
      </c>
    </row>
    <row r="164" spans="1:15" ht="39.6" x14ac:dyDescent="0.25">
      <c r="A164" s="5" t="s">
        <v>342</v>
      </c>
      <c r="B164" s="5" t="s">
        <v>343</v>
      </c>
      <c r="C164" s="6" t="s">
        <v>24</v>
      </c>
      <c r="D164" s="19">
        <v>5</v>
      </c>
      <c r="E164" s="15"/>
      <c r="F164" s="50">
        <v>5</v>
      </c>
      <c r="G164" s="15">
        <f t="shared" si="52"/>
        <v>5</v>
      </c>
      <c r="H164" s="19">
        <f t="shared" si="59"/>
        <v>0</v>
      </c>
      <c r="I164" s="15">
        <v>45.13</v>
      </c>
      <c r="J164" s="17">
        <f t="shared" si="58"/>
        <v>225.65</v>
      </c>
      <c r="K164" s="17">
        <f t="shared" si="58"/>
        <v>0</v>
      </c>
      <c r="L164" s="17">
        <f t="shared" si="58"/>
        <v>225.65</v>
      </c>
      <c r="M164" s="17">
        <f t="shared" si="58"/>
        <v>225.65</v>
      </c>
      <c r="N164" s="17">
        <f t="shared" si="56"/>
        <v>0</v>
      </c>
      <c r="O164" s="36">
        <f t="shared" si="49"/>
        <v>1</v>
      </c>
    </row>
    <row r="165" spans="1:15" ht="39.6" x14ac:dyDescent="0.25">
      <c r="A165" s="5" t="s">
        <v>344</v>
      </c>
      <c r="B165" s="5" t="s">
        <v>345</v>
      </c>
      <c r="C165" s="6" t="s">
        <v>24</v>
      </c>
      <c r="D165" s="19">
        <v>1</v>
      </c>
      <c r="E165" s="15"/>
      <c r="F165" s="50">
        <v>1</v>
      </c>
      <c r="G165" s="15">
        <f t="shared" si="52"/>
        <v>1</v>
      </c>
      <c r="H165" s="19">
        <f t="shared" si="59"/>
        <v>0</v>
      </c>
      <c r="I165" s="15">
        <v>49.79</v>
      </c>
      <c r="J165" s="17">
        <f t="shared" si="58"/>
        <v>49.79</v>
      </c>
      <c r="K165" s="17">
        <f t="shared" si="58"/>
        <v>0</v>
      </c>
      <c r="L165" s="17">
        <f t="shared" si="58"/>
        <v>49.79</v>
      </c>
      <c r="M165" s="17">
        <f t="shared" si="58"/>
        <v>49.79</v>
      </c>
      <c r="N165" s="17">
        <f t="shared" si="56"/>
        <v>0</v>
      </c>
      <c r="O165" s="36">
        <f t="shared" si="49"/>
        <v>1</v>
      </c>
    </row>
    <row r="166" spans="1:15" ht="39.6" x14ac:dyDescent="0.25">
      <c r="A166" s="5" t="s">
        <v>346</v>
      </c>
      <c r="B166" s="5" t="s">
        <v>347</v>
      </c>
      <c r="C166" s="6" t="s">
        <v>24</v>
      </c>
      <c r="D166" s="19">
        <v>10</v>
      </c>
      <c r="E166" s="15"/>
      <c r="F166" s="50">
        <v>10</v>
      </c>
      <c r="G166" s="15">
        <f t="shared" si="52"/>
        <v>10</v>
      </c>
      <c r="H166" s="19">
        <f t="shared" si="59"/>
        <v>0</v>
      </c>
      <c r="I166" s="15">
        <v>9.73</v>
      </c>
      <c r="J166" s="17">
        <f t="shared" si="58"/>
        <v>97.3</v>
      </c>
      <c r="K166" s="17">
        <f t="shared" si="58"/>
        <v>0</v>
      </c>
      <c r="L166" s="17">
        <f t="shared" si="58"/>
        <v>97.3</v>
      </c>
      <c r="M166" s="17">
        <f t="shared" si="58"/>
        <v>97.3</v>
      </c>
      <c r="N166" s="17">
        <f t="shared" si="56"/>
        <v>0</v>
      </c>
      <c r="O166" s="36">
        <f t="shared" si="49"/>
        <v>1</v>
      </c>
    </row>
    <row r="167" spans="1:15" x14ac:dyDescent="0.25">
      <c r="A167" s="37" t="s">
        <v>348</v>
      </c>
      <c r="B167" s="38" t="s">
        <v>349</v>
      </c>
      <c r="C167" s="39"/>
      <c r="D167" s="39"/>
      <c r="E167" s="39"/>
      <c r="F167" s="49"/>
      <c r="G167" s="44"/>
      <c r="H167" s="45"/>
      <c r="I167" s="39"/>
      <c r="J167" s="40">
        <f>SUM(J168:J174)</f>
        <v>1555.99</v>
      </c>
      <c r="K167" s="40">
        <f>SUM(K168:K174)</f>
        <v>0</v>
      </c>
      <c r="L167" s="40">
        <f>SUM(L168:L174)</f>
        <v>1555.99</v>
      </c>
      <c r="M167" s="40">
        <f>SUM(M168:M174)</f>
        <v>1555.99</v>
      </c>
      <c r="N167" s="40">
        <f>SUM(N168:N174)</f>
        <v>0</v>
      </c>
      <c r="O167" s="40">
        <f t="shared" si="49"/>
        <v>1</v>
      </c>
    </row>
    <row r="168" spans="1:15" ht="39.6" x14ac:dyDescent="0.25">
      <c r="A168" s="5" t="s">
        <v>350</v>
      </c>
      <c r="B168" s="5" t="s">
        <v>351</v>
      </c>
      <c r="C168" s="6" t="s">
        <v>24</v>
      </c>
      <c r="D168" s="19">
        <v>3</v>
      </c>
      <c r="E168" s="15"/>
      <c r="F168" s="50">
        <v>3</v>
      </c>
      <c r="G168" s="15">
        <f t="shared" si="52"/>
        <v>3</v>
      </c>
      <c r="H168" s="19">
        <f t="shared" si="53"/>
        <v>0</v>
      </c>
      <c r="I168" s="15">
        <v>28.21</v>
      </c>
      <c r="J168" s="17">
        <f t="shared" ref="J168:M174" si="60">TRUNC($I168*D168,2)</f>
        <v>84.63</v>
      </c>
      <c r="K168" s="17">
        <f t="shared" si="60"/>
        <v>0</v>
      </c>
      <c r="L168" s="17">
        <f t="shared" si="60"/>
        <v>84.63</v>
      </c>
      <c r="M168" s="17">
        <f t="shared" si="60"/>
        <v>84.63</v>
      </c>
      <c r="N168" s="17">
        <f t="shared" si="56"/>
        <v>0</v>
      </c>
      <c r="O168" s="36">
        <f t="shared" si="49"/>
        <v>1</v>
      </c>
    </row>
    <row r="169" spans="1:15" ht="39.6" x14ac:dyDescent="0.25">
      <c r="A169" s="5" t="s">
        <v>352</v>
      </c>
      <c r="B169" s="5" t="s">
        <v>353</v>
      </c>
      <c r="C169" s="6" t="s">
        <v>24</v>
      </c>
      <c r="D169" s="19">
        <v>8</v>
      </c>
      <c r="E169" s="15"/>
      <c r="F169" s="50">
        <v>8</v>
      </c>
      <c r="G169" s="15">
        <f t="shared" si="52"/>
        <v>8</v>
      </c>
      <c r="H169" s="19">
        <f t="shared" si="53"/>
        <v>0</v>
      </c>
      <c r="I169" s="15">
        <v>23.17</v>
      </c>
      <c r="J169" s="17">
        <f t="shared" si="60"/>
        <v>185.36</v>
      </c>
      <c r="K169" s="17">
        <f t="shared" si="60"/>
        <v>0</v>
      </c>
      <c r="L169" s="17">
        <f t="shared" si="60"/>
        <v>185.36</v>
      </c>
      <c r="M169" s="17">
        <f t="shared" si="60"/>
        <v>185.36</v>
      </c>
      <c r="N169" s="17">
        <f t="shared" si="56"/>
        <v>0</v>
      </c>
      <c r="O169" s="36">
        <f t="shared" si="49"/>
        <v>1</v>
      </c>
    </row>
    <row r="170" spans="1:15" ht="39.6" x14ac:dyDescent="0.25">
      <c r="A170" s="5" t="s">
        <v>354</v>
      </c>
      <c r="B170" s="5" t="s">
        <v>355</v>
      </c>
      <c r="C170" s="6" t="s">
        <v>24</v>
      </c>
      <c r="D170" s="19">
        <v>1</v>
      </c>
      <c r="E170" s="15"/>
      <c r="F170" s="50">
        <v>1</v>
      </c>
      <c r="G170" s="15">
        <f t="shared" si="52"/>
        <v>1</v>
      </c>
      <c r="H170" s="19">
        <f t="shared" si="53"/>
        <v>0</v>
      </c>
      <c r="I170" s="15">
        <v>45.29</v>
      </c>
      <c r="J170" s="17">
        <f t="shared" si="60"/>
        <v>45.29</v>
      </c>
      <c r="K170" s="17">
        <f t="shared" si="60"/>
        <v>0</v>
      </c>
      <c r="L170" s="17">
        <f t="shared" si="60"/>
        <v>45.29</v>
      </c>
      <c r="M170" s="17">
        <f t="shared" si="60"/>
        <v>45.29</v>
      </c>
      <c r="N170" s="17">
        <f t="shared" si="56"/>
        <v>0</v>
      </c>
      <c r="O170" s="36">
        <f t="shared" si="49"/>
        <v>1</v>
      </c>
    </row>
    <row r="171" spans="1:15" ht="39.6" x14ac:dyDescent="0.25">
      <c r="A171" s="5" t="s">
        <v>356</v>
      </c>
      <c r="B171" s="5" t="s">
        <v>357</v>
      </c>
      <c r="C171" s="6" t="s">
        <v>24</v>
      </c>
      <c r="D171" s="19">
        <v>7</v>
      </c>
      <c r="E171" s="15"/>
      <c r="F171" s="50">
        <v>7</v>
      </c>
      <c r="G171" s="15">
        <f t="shared" si="52"/>
        <v>7</v>
      </c>
      <c r="H171" s="19">
        <f t="shared" si="53"/>
        <v>0</v>
      </c>
      <c r="I171" s="15">
        <v>39.380000000000003</v>
      </c>
      <c r="J171" s="17">
        <f t="shared" si="60"/>
        <v>275.66000000000003</v>
      </c>
      <c r="K171" s="17">
        <f t="shared" si="60"/>
        <v>0</v>
      </c>
      <c r="L171" s="17">
        <f t="shared" si="60"/>
        <v>275.66000000000003</v>
      </c>
      <c r="M171" s="17">
        <f t="shared" si="60"/>
        <v>275.66000000000003</v>
      </c>
      <c r="N171" s="17">
        <f t="shared" si="56"/>
        <v>0</v>
      </c>
      <c r="O171" s="36">
        <f t="shared" si="49"/>
        <v>1</v>
      </c>
    </row>
    <row r="172" spans="1:15" ht="39.6" x14ac:dyDescent="0.25">
      <c r="A172" s="5" t="s">
        <v>358</v>
      </c>
      <c r="B172" s="5" t="s">
        <v>359</v>
      </c>
      <c r="C172" s="6" t="s">
        <v>24</v>
      </c>
      <c r="D172" s="19">
        <v>1</v>
      </c>
      <c r="E172" s="15"/>
      <c r="F172" s="50">
        <v>1</v>
      </c>
      <c r="G172" s="15">
        <f t="shared" si="52"/>
        <v>1</v>
      </c>
      <c r="H172" s="19">
        <f t="shared" si="53"/>
        <v>0</v>
      </c>
      <c r="I172" s="15">
        <v>4.6500000000000004</v>
      </c>
      <c r="J172" s="17">
        <f t="shared" si="60"/>
        <v>4.6500000000000004</v>
      </c>
      <c r="K172" s="17">
        <f t="shared" si="60"/>
        <v>0</v>
      </c>
      <c r="L172" s="17">
        <f t="shared" si="60"/>
        <v>4.6500000000000004</v>
      </c>
      <c r="M172" s="17">
        <f t="shared" si="60"/>
        <v>4.6500000000000004</v>
      </c>
      <c r="N172" s="17">
        <f t="shared" si="56"/>
        <v>0</v>
      </c>
      <c r="O172" s="36">
        <f t="shared" si="49"/>
        <v>1</v>
      </c>
    </row>
    <row r="173" spans="1:15" ht="39.6" x14ac:dyDescent="0.25">
      <c r="A173" s="5" t="s">
        <v>360</v>
      </c>
      <c r="B173" s="5" t="s">
        <v>361</v>
      </c>
      <c r="C173" s="6" t="s">
        <v>1</v>
      </c>
      <c r="D173" s="19">
        <v>62</v>
      </c>
      <c r="E173" s="15"/>
      <c r="F173" s="50">
        <v>62</v>
      </c>
      <c r="G173" s="15">
        <f t="shared" si="52"/>
        <v>62</v>
      </c>
      <c r="H173" s="19">
        <f t="shared" si="53"/>
        <v>0</v>
      </c>
      <c r="I173" s="15">
        <v>12.32</v>
      </c>
      <c r="J173" s="17">
        <f t="shared" si="60"/>
        <v>763.84</v>
      </c>
      <c r="K173" s="17">
        <f t="shared" si="60"/>
        <v>0</v>
      </c>
      <c r="L173" s="17">
        <f t="shared" si="60"/>
        <v>763.84</v>
      </c>
      <c r="M173" s="17">
        <f t="shared" si="60"/>
        <v>763.84</v>
      </c>
      <c r="N173" s="17">
        <f t="shared" si="56"/>
        <v>0</v>
      </c>
      <c r="O173" s="36">
        <f t="shared" si="49"/>
        <v>1</v>
      </c>
    </row>
    <row r="174" spans="1:15" ht="39.6" x14ac:dyDescent="0.25">
      <c r="A174" s="5" t="s">
        <v>362</v>
      </c>
      <c r="B174" s="5" t="s">
        <v>363</v>
      </c>
      <c r="C174" s="6" t="s">
        <v>1</v>
      </c>
      <c r="D174" s="19">
        <v>21</v>
      </c>
      <c r="E174" s="15"/>
      <c r="F174" s="50">
        <v>21</v>
      </c>
      <c r="G174" s="15">
        <f t="shared" si="52"/>
        <v>21</v>
      </c>
      <c r="H174" s="19">
        <f t="shared" si="53"/>
        <v>0</v>
      </c>
      <c r="I174" s="15">
        <v>9.36</v>
      </c>
      <c r="J174" s="17">
        <f t="shared" si="60"/>
        <v>196.56</v>
      </c>
      <c r="K174" s="17">
        <f t="shared" si="60"/>
        <v>0</v>
      </c>
      <c r="L174" s="17">
        <f t="shared" si="60"/>
        <v>196.56</v>
      </c>
      <c r="M174" s="17">
        <f t="shared" si="60"/>
        <v>196.56</v>
      </c>
      <c r="N174" s="17">
        <f t="shared" si="56"/>
        <v>0</v>
      </c>
      <c r="O174" s="36">
        <f t="shared" si="49"/>
        <v>1</v>
      </c>
    </row>
    <row r="175" spans="1:15" x14ac:dyDescent="0.25">
      <c r="A175" s="37" t="s">
        <v>364</v>
      </c>
      <c r="B175" s="38" t="s">
        <v>365</v>
      </c>
      <c r="C175" s="39"/>
      <c r="D175" s="39"/>
      <c r="E175" s="39"/>
      <c r="F175" s="49"/>
      <c r="G175" s="44"/>
      <c r="H175" s="45"/>
      <c r="I175" s="39"/>
      <c r="J175" s="40">
        <f>SUM(J176:J178)</f>
        <v>4378.5300000000007</v>
      </c>
      <c r="K175" s="40">
        <f>SUM(K176:K178)</f>
        <v>4378.5300000000007</v>
      </c>
      <c r="L175" s="40">
        <f>SUM(L176:L178)</f>
        <v>0</v>
      </c>
      <c r="M175" s="40">
        <f>SUM(M176:M178)</f>
        <v>4378.5300000000007</v>
      </c>
      <c r="N175" s="40">
        <f>SUM(N176:N178)</f>
        <v>0</v>
      </c>
      <c r="O175" s="55">
        <f t="shared" si="49"/>
        <v>1</v>
      </c>
    </row>
    <row r="176" spans="1:15" ht="39.6" x14ac:dyDescent="0.25">
      <c r="A176" s="5" t="s">
        <v>366</v>
      </c>
      <c r="B176" s="5" t="s">
        <v>367</v>
      </c>
      <c r="C176" s="6" t="s">
        <v>102</v>
      </c>
      <c r="D176" s="19">
        <v>20.86</v>
      </c>
      <c r="E176" s="15">
        <v>20.86</v>
      </c>
      <c r="F176" s="53"/>
      <c r="G176" s="15">
        <f t="shared" si="52"/>
        <v>20.86</v>
      </c>
      <c r="H176" s="19">
        <f>D176-G176</f>
        <v>0</v>
      </c>
      <c r="I176" s="15">
        <v>9.98</v>
      </c>
      <c r="J176" s="17">
        <f t="shared" ref="J176:M178" si="61">TRUNC($I176*D176,2)</f>
        <v>208.18</v>
      </c>
      <c r="K176" s="17">
        <f t="shared" si="61"/>
        <v>208.18</v>
      </c>
      <c r="L176" s="17">
        <f t="shared" si="61"/>
        <v>0</v>
      </c>
      <c r="M176" s="17">
        <f t="shared" si="61"/>
        <v>208.18</v>
      </c>
      <c r="N176" s="17">
        <f t="shared" si="56"/>
        <v>0</v>
      </c>
      <c r="O176" s="36">
        <f t="shared" si="49"/>
        <v>1</v>
      </c>
    </row>
    <row r="177" spans="1:15" ht="39.6" x14ac:dyDescent="0.25">
      <c r="A177" s="5" t="s">
        <v>368</v>
      </c>
      <c r="B177" s="5" t="s">
        <v>369</v>
      </c>
      <c r="C177" s="6" t="s">
        <v>102</v>
      </c>
      <c r="D177" s="19">
        <v>467.68</v>
      </c>
      <c r="E177" s="15">
        <v>467.68</v>
      </c>
      <c r="F177" s="53"/>
      <c r="G177" s="15">
        <f t="shared" si="52"/>
        <v>467.68</v>
      </c>
      <c r="H177" s="19">
        <f t="shared" ref="H177:H178" si="62">D177-G177</f>
        <v>0</v>
      </c>
      <c r="I177" s="15">
        <v>8.68</v>
      </c>
      <c r="J177" s="17">
        <f t="shared" si="61"/>
        <v>4059.46</v>
      </c>
      <c r="K177" s="17">
        <f t="shared" si="61"/>
        <v>4059.46</v>
      </c>
      <c r="L177" s="17">
        <f t="shared" si="61"/>
        <v>0</v>
      </c>
      <c r="M177" s="17">
        <f t="shared" si="61"/>
        <v>4059.46</v>
      </c>
      <c r="N177" s="17">
        <f t="shared" si="56"/>
        <v>0</v>
      </c>
      <c r="O177" s="36">
        <f t="shared" si="49"/>
        <v>1</v>
      </c>
    </row>
    <row r="178" spans="1:15" ht="39.6" x14ac:dyDescent="0.25">
      <c r="A178" s="5" t="s">
        <v>370</v>
      </c>
      <c r="B178" s="5" t="s">
        <v>371</v>
      </c>
      <c r="C178" s="6" t="s">
        <v>102</v>
      </c>
      <c r="D178" s="19">
        <v>6.44</v>
      </c>
      <c r="E178" s="15">
        <v>6.44</v>
      </c>
      <c r="F178" s="53"/>
      <c r="G178" s="15">
        <f t="shared" si="52"/>
        <v>6.44</v>
      </c>
      <c r="H178" s="19">
        <f t="shared" si="62"/>
        <v>0</v>
      </c>
      <c r="I178" s="15">
        <v>17.22</v>
      </c>
      <c r="J178" s="17">
        <f t="shared" si="61"/>
        <v>110.89</v>
      </c>
      <c r="K178" s="17">
        <f t="shared" si="61"/>
        <v>110.89</v>
      </c>
      <c r="L178" s="17">
        <f t="shared" si="61"/>
        <v>0</v>
      </c>
      <c r="M178" s="17">
        <f t="shared" si="61"/>
        <v>110.89</v>
      </c>
      <c r="N178" s="17">
        <f t="shared" si="56"/>
        <v>0</v>
      </c>
      <c r="O178" s="36">
        <f t="shared" si="49"/>
        <v>1</v>
      </c>
    </row>
    <row r="179" spans="1:15" x14ac:dyDescent="0.25">
      <c r="A179" s="37" t="s">
        <v>372</v>
      </c>
      <c r="B179" s="38" t="s">
        <v>373</v>
      </c>
      <c r="C179" s="39"/>
      <c r="D179" s="39"/>
      <c r="E179" s="39"/>
      <c r="F179" s="49"/>
      <c r="G179" s="44"/>
      <c r="H179" s="45"/>
      <c r="I179" s="39"/>
      <c r="J179" s="40">
        <f>SUM(J180:J183)</f>
        <v>4700.38</v>
      </c>
      <c r="K179" s="40">
        <f>SUM(K180:K183)</f>
        <v>0</v>
      </c>
      <c r="L179" s="40">
        <f>SUM(L180:L183)</f>
        <v>4700.38</v>
      </c>
      <c r="M179" s="40">
        <f>SUM(M180:M183)</f>
        <v>4700.38</v>
      </c>
      <c r="N179" s="40">
        <f>SUM(N180:N183)</f>
        <v>0</v>
      </c>
      <c r="O179" s="40">
        <f t="shared" si="49"/>
        <v>1</v>
      </c>
    </row>
    <row r="180" spans="1:15" ht="39.6" x14ac:dyDescent="0.25">
      <c r="A180" s="5" t="s">
        <v>374</v>
      </c>
      <c r="B180" s="5" t="s">
        <v>375</v>
      </c>
      <c r="C180" s="6" t="s">
        <v>102</v>
      </c>
      <c r="D180" s="19">
        <v>1029</v>
      </c>
      <c r="E180" s="15"/>
      <c r="F180" s="50">
        <v>1029</v>
      </c>
      <c r="G180" s="15">
        <f t="shared" si="52"/>
        <v>1029</v>
      </c>
      <c r="H180" s="19">
        <f t="shared" si="53"/>
        <v>0</v>
      </c>
      <c r="I180" s="15">
        <v>3.77</v>
      </c>
      <c r="J180" s="17">
        <f t="shared" ref="J180:M183" si="63">TRUNC($I180*D180,2)</f>
        <v>3879.33</v>
      </c>
      <c r="K180" s="17">
        <f t="shared" si="63"/>
        <v>0</v>
      </c>
      <c r="L180" s="17">
        <f t="shared" si="63"/>
        <v>3879.33</v>
      </c>
      <c r="M180" s="17">
        <f t="shared" si="63"/>
        <v>3879.33</v>
      </c>
      <c r="N180" s="17">
        <f t="shared" si="56"/>
        <v>0</v>
      </c>
      <c r="O180" s="36">
        <f t="shared" si="49"/>
        <v>1</v>
      </c>
    </row>
    <row r="181" spans="1:15" ht="39.6" x14ac:dyDescent="0.25">
      <c r="A181" s="5" t="s">
        <v>376</v>
      </c>
      <c r="B181" s="5" t="s">
        <v>377</v>
      </c>
      <c r="C181" s="6" t="s">
        <v>0</v>
      </c>
      <c r="D181" s="19">
        <v>16.3</v>
      </c>
      <c r="E181" s="15"/>
      <c r="F181" s="50">
        <v>16.3</v>
      </c>
      <c r="G181" s="15">
        <f t="shared" si="52"/>
        <v>16.3</v>
      </c>
      <c r="H181" s="19">
        <f t="shared" si="53"/>
        <v>0</v>
      </c>
      <c r="I181" s="15">
        <v>8.0399999999999991</v>
      </c>
      <c r="J181" s="17">
        <f t="shared" si="63"/>
        <v>131.05000000000001</v>
      </c>
      <c r="K181" s="17">
        <f t="shared" si="63"/>
        <v>0</v>
      </c>
      <c r="L181" s="17">
        <f t="shared" si="63"/>
        <v>131.05000000000001</v>
      </c>
      <c r="M181" s="17">
        <f t="shared" si="63"/>
        <v>131.05000000000001</v>
      </c>
      <c r="N181" s="17">
        <f t="shared" si="56"/>
        <v>0</v>
      </c>
      <c r="O181" s="36">
        <f t="shared" si="49"/>
        <v>1</v>
      </c>
    </row>
    <row r="182" spans="1:15" ht="39.6" x14ac:dyDescent="0.25">
      <c r="A182" s="5" t="s">
        <v>378</v>
      </c>
      <c r="B182" s="5" t="s">
        <v>379</v>
      </c>
      <c r="C182" s="6" t="s">
        <v>0</v>
      </c>
      <c r="D182" s="19">
        <v>18</v>
      </c>
      <c r="E182" s="15"/>
      <c r="F182" s="50">
        <v>18</v>
      </c>
      <c r="G182" s="15">
        <f t="shared" si="52"/>
        <v>18</v>
      </c>
      <c r="H182" s="19">
        <f t="shared" si="53"/>
        <v>0</v>
      </c>
      <c r="I182" s="15">
        <v>31.18</v>
      </c>
      <c r="J182" s="17">
        <f t="shared" si="63"/>
        <v>561.24</v>
      </c>
      <c r="K182" s="17">
        <f t="shared" si="63"/>
        <v>0</v>
      </c>
      <c r="L182" s="17">
        <f t="shared" si="63"/>
        <v>561.24</v>
      </c>
      <c r="M182" s="17">
        <f t="shared" si="63"/>
        <v>561.24</v>
      </c>
      <c r="N182" s="17">
        <f t="shared" si="56"/>
        <v>0</v>
      </c>
      <c r="O182" s="36">
        <f t="shared" si="49"/>
        <v>1</v>
      </c>
    </row>
    <row r="183" spans="1:15" ht="39.6" x14ac:dyDescent="0.25">
      <c r="A183" s="5" t="s">
        <v>380</v>
      </c>
      <c r="B183" s="5" t="s">
        <v>381</v>
      </c>
      <c r="C183" s="6" t="s">
        <v>0</v>
      </c>
      <c r="D183" s="19">
        <v>6.4</v>
      </c>
      <c r="E183" s="15"/>
      <c r="F183" s="50">
        <v>6.4</v>
      </c>
      <c r="G183" s="15">
        <f t="shared" si="52"/>
        <v>6.4</v>
      </c>
      <c r="H183" s="19">
        <f t="shared" si="53"/>
        <v>0</v>
      </c>
      <c r="I183" s="15">
        <v>20.12</v>
      </c>
      <c r="J183" s="17">
        <f t="shared" si="63"/>
        <v>128.76</v>
      </c>
      <c r="K183" s="17">
        <f t="shared" si="63"/>
        <v>0</v>
      </c>
      <c r="L183" s="17">
        <f t="shared" si="63"/>
        <v>128.76</v>
      </c>
      <c r="M183" s="17">
        <f t="shared" si="63"/>
        <v>128.76</v>
      </c>
      <c r="N183" s="17">
        <f t="shared" si="56"/>
        <v>0</v>
      </c>
      <c r="O183" s="36">
        <f t="shared" si="49"/>
        <v>1</v>
      </c>
    </row>
    <row r="184" spans="1:15" x14ac:dyDescent="0.25">
      <c r="A184" s="37" t="s">
        <v>382</v>
      </c>
      <c r="B184" s="38" t="s">
        <v>383</v>
      </c>
      <c r="C184" s="39"/>
      <c r="D184" s="39"/>
      <c r="E184" s="39"/>
      <c r="F184" s="49"/>
      <c r="G184" s="44"/>
      <c r="H184" s="45"/>
      <c r="I184" s="39"/>
      <c r="J184" s="40">
        <f>SUM(J185:J186)</f>
        <v>4113.62</v>
      </c>
      <c r="K184" s="40">
        <f>SUM(K185:K186)</f>
        <v>0</v>
      </c>
      <c r="L184" s="40">
        <f>SUM(L185:L186)</f>
        <v>0</v>
      </c>
      <c r="M184" s="40">
        <f>SUM(M185:M186)</f>
        <v>0</v>
      </c>
      <c r="N184" s="40">
        <f>SUM(N185:N186)</f>
        <v>4113.62</v>
      </c>
      <c r="O184" s="40">
        <f t="shared" si="49"/>
        <v>0</v>
      </c>
    </row>
    <row r="185" spans="1:15" ht="39.6" x14ac:dyDescent="0.25">
      <c r="A185" s="5" t="s">
        <v>384</v>
      </c>
      <c r="B185" s="5" t="s">
        <v>385</v>
      </c>
      <c r="C185" s="6" t="s">
        <v>1</v>
      </c>
      <c r="D185" s="19">
        <v>7</v>
      </c>
      <c r="E185" s="15"/>
      <c r="F185" s="50"/>
      <c r="G185" s="15">
        <f t="shared" si="52"/>
        <v>0</v>
      </c>
      <c r="H185" s="19">
        <f t="shared" si="53"/>
        <v>7</v>
      </c>
      <c r="I185" s="15">
        <v>118.64</v>
      </c>
      <c r="J185" s="17">
        <f t="shared" ref="J185:M186" si="64">TRUNC($I185*D185,2)</f>
        <v>830.48</v>
      </c>
      <c r="K185" s="17">
        <f t="shared" si="64"/>
        <v>0</v>
      </c>
      <c r="L185" s="17">
        <f t="shared" si="64"/>
        <v>0</v>
      </c>
      <c r="M185" s="17">
        <f t="shared" si="64"/>
        <v>0</v>
      </c>
      <c r="N185" s="17">
        <f t="shared" si="56"/>
        <v>830.48</v>
      </c>
      <c r="O185" s="36">
        <f t="shared" si="49"/>
        <v>0</v>
      </c>
    </row>
    <row r="186" spans="1:15" ht="39.6" x14ac:dyDescent="0.25">
      <c r="A186" s="5" t="s">
        <v>386</v>
      </c>
      <c r="B186" s="5" t="s">
        <v>387</v>
      </c>
      <c r="C186" s="6" t="s">
        <v>1</v>
      </c>
      <c r="D186" s="19">
        <v>21</v>
      </c>
      <c r="E186" s="15"/>
      <c r="F186" s="50"/>
      <c r="G186" s="15">
        <f t="shared" si="52"/>
        <v>0</v>
      </c>
      <c r="H186" s="19">
        <f t="shared" si="53"/>
        <v>21</v>
      </c>
      <c r="I186" s="15">
        <v>156.34</v>
      </c>
      <c r="J186" s="17">
        <f t="shared" si="64"/>
        <v>3283.14</v>
      </c>
      <c r="K186" s="17">
        <f t="shared" si="64"/>
        <v>0</v>
      </c>
      <c r="L186" s="17">
        <f t="shared" si="64"/>
        <v>0</v>
      </c>
      <c r="M186" s="17">
        <f t="shared" si="64"/>
        <v>0</v>
      </c>
      <c r="N186" s="17">
        <f t="shared" si="56"/>
        <v>3283.14</v>
      </c>
      <c r="O186" s="36">
        <f t="shared" si="49"/>
        <v>0</v>
      </c>
    </row>
    <row r="187" spans="1:15" x14ac:dyDescent="0.25">
      <c r="A187" s="37" t="s">
        <v>388</v>
      </c>
      <c r="B187" s="38" t="s">
        <v>21</v>
      </c>
      <c r="C187" s="39"/>
      <c r="D187" s="39"/>
      <c r="E187" s="39"/>
      <c r="F187" s="49"/>
      <c r="G187" s="44"/>
      <c r="H187" s="45"/>
      <c r="I187" s="39"/>
      <c r="J187" s="40">
        <f>SUM(J188:J189)</f>
        <v>2325.16</v>
      </c>
      <c r="K187" s="40">
        <f>SUM(K188:K189)</f>
        <v>0</v>
      </c>
      <c r="L187" s="40">
        <f>SUM(L188:L189)</f>
        <v>0</v>
      </c>
      <c r="M187" s="40">
        <f>SUM(M188:M189)</f>
        <v>0</v>
      </c>
      <c r="N187" s="40">
        <f>SUM(N188:N189)</f>
        <v>2325.16</v>
      </c>
      <c r="O187" s="40">
        <f t="shared" si="49"/>
        <v>0</v>
      </c>
    </row>
    <row r="188" spans="1:15" x14ac:dyDescent="0.25">
      <c r="A188" s="5" t="s">
        <v>389</v>
      </c>
      <c r="B188" s="5" t="s">
        <v>2</v>
      </c>
      <c r="C188" s="6" t="s">
        <v>39</v>
      </c>
      <c r="D188" s="19">
        <v>248.21</v>
      </c>
      <c r="E188" s="15"/>
      <c r="F188" s="50"/>
      <c r="G188" s="15">
        <f t="shared" si="52"/>
        <v>0</v>
      </c>
      <c r="H188" s="19">
        <f t="shared" si="53"/>
        <v>248.21</v>
      </c>
      <c r="I188" s="15">
        <v>2.12</v>
      </c>
      <c r="J188" s="17">
        <f t="shared" ref="J188:M189" si="65">TRUNC($I188*D188,2)</f>
        <v>526.20000000000005</v>
      </c>
      <c r="K188" s="17">
        <f t="shared" si="65"/>
        <v>0</v>
      </c>
      <c r="L188" s="17">
        <f t="shared" si="65"/>
        <v>0</v>
      </c>
      <c r="M188" s="17">
        <f t="shared" si="65"/>
        <v>0</v>
      </c>
      <c r="N188" s="17">
        <f t="shared" si="56"/>
        <v>526.20000000000005</v>
      </c>
      <c r="O188" s="36">
        <f t="shared" si="49"/>
        <v>0</v>
      </c>
    </row>
    <row r="189" spans="1:15" x14ac:dyDescent="0.25">
      <c r="A189" s="5" t="s">
        <v>390</v>
      </c>
      <c r="B189" s="5" t="s">
        <v>391</v>
      </c>
      <c r="C189" s="6" t="s">
        <v>1</v>
      </c>
      <c r="D189" s="19">
        <v>1</v>
      </c>
      <c r="E189" s="15"/>
      <c r="F189" s="50"/>
      <c r="G189" s="15">
        <f t="shared" si="52"/>
        <v>0</v>
      </c>
      <c r="H189" s="19">
        <f t="shared" si="53"/>
        <v>1</v>
      </c>
      <c r="I189" s="15">
        <v>1798.96</v>
      </c>
      <c r="J189" s="17">
        <f t="shared" si="65"/>
        <v>1798.96</v>
      </c>
      <c r="K189" s="17">
        <f t="shared" si="65"/>
        <v>0</v>
      </c>
      <c r="L189" s="17">
        <f t="shared" si="65"/>
        <v>0</v>
      </c>
      <c r="M189" s="17">
        <f t="shared" si="65"/>
        <v>0</v>
      </c>
      <c r="N189" s="17">
        <f t="shared" si="56"/>
        <v>1798.96</v>
      </c>
      <c r="O189" s="36">
        <f t="shared" si="49"/>
        <v>0</v>
      </c>
    </row>
    <row r="190" spans="1:15" ht="13.8" thickBot="1" x14ac:dyDescent="0.3">
      <c r="A190" s="27"/>
      <c r="B190" s="28" t="s">
        <v>22</v>
      </c>
      <c r="C190" s="29"/>
      <c r="D190" s="30"/>
      <c r="E190" s="31"/>
      <c r="F190" s="51"/>
      <c r="G190" s="32"/>
      <c r="H190" s="33"/>
      <c r="I190" s="33"/>
      <c r="J190" s="34">
        <f>SUM(J187,J184,J179,J175,J167,J159,J151,J144,J139,J136,J132,J130,J120,J114,J111,J104,J87,J78,J69,J58,J54,J51,J47,J38,J22,J20,J18,J15,J12,J9)</f>
        <v>283812.49</v>
      </c>
      <c r="K190" s="34">
        <f>SUM(K187,K184,K179,K175,K167,K159,K151,K144,K139,K136,K132,K130,K120,K114,K111,K104,K87,K78,K69,K58,K54,K51,K47,K38,K22,K20,K18,K15,K12,K9)</f>
        <v>65085.05000000001</v>
      </c>
      <c r="L190" s="34">
        <f>SUM(L187,L184,L179,L175,L167,L159,L151,L144,L139,L136,L132,L130,L120,L114,L111,L104,L87,L78,L69,L58,L54,L51,L47,L38,L22,L20,L18,L15,L12,L9)</f>
        <v>106144.11</v>
      </c>
      <c r="M190" s="34">
        <f>SUM(M187,M184,M179,M175,M167,M159,M151,M144,M139,M136,M132,M130,M120,M114,M111,M104,M87,M78,M69,M58,M54,M51,M47,M38,M22,M20,M18,M15,M12,M9)</f>
        <v>171321.65000000002</v>
      </c>
      <c r="N190" s="34">
        <f>SUM(N187,N184,N179,N175,N167,N159,N151,N144,N139,N136,N132,N130,N120,N114,N111,N104,N87,N78,N69,N58,N54,N51,N47,N38,N22,N20,N18,N15,N12,N9)</f>
        <v>112490.84000000001</v>
      </c>
      <c r="O190" s="35">
        <f>M190/J190</f>
        <v>0.6036438001724308</v>
      </c>
    </row>
    <row r="191" spans="1:15" x14ac:dyDescent="0.25">
      <c r="F191" s="90" t="s">
        <v>394</v>
      </c>
      <c r="G191" s="90"/>
      <c r="H191" s="90"/>
      <c r="I191" s="90"/>
      <c r="J191" s="90"/>
      <c r="K191" s="90" t="s">
        <v>26</v>
      </c>
      <c r="L191" s="90"/>
      <c r="M191" s="90"/>
      <c r="N191" s="90"/>
      <c r="O191" s="90"/>
    </row>
    <row r="192" spans="1:15" x14ac:dyDescent="0.25">
      <c r="F192" s="90"/>
      <c r="G192" s="90"/>
      <c r="H192" s="90"/>
      <c r="I192" s="90"/>
      <c r="J192" s="90"/>
      <c r="K192" s="90"/>
      <c r="L192" s="90"/>
      <c r="M192" s="90"/>
      <c r="N192" s="90"/>
      <c r="O192" s="90"/>
    </row>
    <row r="193" spans="6:15" x14ac:dyDescent="0.25">
      <c r="F193" s="90"/>
      <c r="G193" s="90"/>
      <c r="H193" s="90"/>
      <c r="I193" s="90"/>
      <c r="J193" s="90"/>
      <c r="K193" s="90"/>
      <c r="L193" s="90"/>
      <c r="M193" s="90"/>
      <c r="N193" s="90"/>
      <c r="O193" s="90"/>
    </row>
    <row r="194" spans="6:15" x14ac:dyDescent="0.25">
      <c r="F194" s="90"/>
      <c r="G194" s="90"/>
      <c r="H194" s="90"/>
      <c r="I194" s="90"/>
      <c r="J194" s="90"/>
      <c r="K194" s="90"/>
      <c r="L194" s="90"/>
      <c r="M194" s="90"/>
      <c r="N194" s="90"/>
      <c r="O194" s="90"/>
    </row>
    <row r="195" spans="6:15" x14ac:dyDescent="0.25">
      <c r="F195" s="90"/>
      <c r="G195" s="90"/>
      <c r="H195" s="90"/>
      <c r="I195" s="90"/>
      <c r="J195" s="90"/>
      <c r="K195" s="90"/>
      <c r="L195" s="90"/>
      <c r="M195" s="90"/>
      <c r="N195" s="90"/>
      <c r="O195" s="90"/>
    </row>
    <row r="196" spans="6:15" x14ac:dyDescent="0.25">
      <c r="F196" s="90"/>
      <c r="G196" s="90"/>
      <c r="H196" s="90"/>
      <c r="I196" s="90"/>
      <c r="J196" s="90"/>
      <c r="K196" s="90"/>
      <c r="L196" s="90"/>
      <c r="M196" s="90"/>
      <c r="N196" s="90"/>
      <c r="O196" s="90"/>
    </row>
    <row r="197" spans="6:15" x14ac:dyDescent="0.25">
      <c r="F197" s="90"/>
      <c r="G197" s="90"/>
      <c r="H197" s="90"/>
      <c r="I197" s="90"/>
      <c r="J197" s="90"/>
      <c r="K197" s="90"/>
      <c r="L197" s="90"/>
      <c r="M197" s="90"/>
      <c r="N197" s="90"/>
      <c r="O197" s="90"/>
    </row>
  </sheetData>
  <mergeCells count="17">
    <mergeCell ref="O5:O6"/>
    <mergeCell ref="F191:J197"/>
    <mergeCell ref="K191:O197"/>
    <mergeCell ref="A5:A6"/>
    <mergeCell ref="B5:B6"/>
    <mergeCell ref="C5:C6"/>
    <mergeCell ref="D5:H5"/>
    <mergeCell ref="I5:I6"/>
    <mergeCell ref="J5:N5"/>
    <mergeCell ref="A1:F1"/>
    <mergeCell ref="H1:K1"/>
    <mergeCell ref="L1:O1"/>
    <mergeCell ref="A2:F2"/>
    <mergeCell ref="H2:K2"/>
    <mergeCell ref="L2:O4"/>
    <mergeCell ref="A3:F4"/>
    <mergeCell ref="H3:K4"/>
  </mergeCells>
  <pageMargins left="0.11811023622047245" right="0.11811023622047245" top="0.51181102362204722" bottom="0.51181102362204722" header="0.31496062992125984" footer="0.31496062992125984"/>
  <pageSetup paperSize="9" scale="66" fitToHeight="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D12E-AE70-43EA-9502-B27B5264446F}">
  <sheetPr>
    <pageSetUpPr fitToPage="1"/>
  </sheetPr>
  <dimension ref="A1:O196"/>
  <sheetViews>
    <sheetView tabSelected="1" zoomScale="80" zoomScaleNormal="80" workbookViewId="0">
      <selection activeCell="D5" sqref="D5:O6"/>
    </sheetView>
  </sheetViews>
  <sheetFormatPr defaultColWidth="9.109375" defaultRowHeight="13.2" x14ac:dyDescent="0.25"/>
  <cols>
    <col min="1" max="1" width="10.33203125" style="2" customWidth="1"/>
    <col min="2" max="2" width="57.6640625" style="3" customWidth="1"/>
    <col min="3" max="3" width="6.6640625" style="4" customWidth="1"/>
    <col min="4" max="4" width="10.6640625" style="16" customWidth="1"/>
    <col min="5" max="5" width="9.44140625" style="16" customWidth="1"/>
    <col min="6" max="6" width="10.6640625" style="52" customWidth="1"/>
    <col min="7" max="7" width="13.6640625" style="16" customWidth="1"/>
    <col min="8" max="8" width="9.109375" style="14"/>
    <col min="9" max="9" width="14.44140625" style="14" customWidth="1"/>
    <col min="10" max="10" width="14" style="14" customWidth="1"/>
    <col min="11" max="11" width="10.109375" style="14" customWidth="1"/>
    <col min="12" max="12" width="11.33203125" style="14" customWidth="1"/>
    <col min="13" max="13" width="13.109375" style="14" customWidth="1"/>
    <col min="14" max="14" width="14.44140625" style="14" customWidth="1"/>
    <col min="15" max="15" width="8.88671875" style="18" customWidth="1"/>
    <col min="16" max="16384" width="9.109375" style="1"/>
  </cols>
  <sheetData>
    <row r="1" spans="1:15" ht="38.25" customHeight="1" x14ac:dyDescent="0.25">
      <c r="A1" s="57" t="s">
        <v>27</v>
      </c>
      <c r="B1" s="58"/>
      <c r="C1" s="58"/>
      <c r="D1" s="58"/>
      <c r="E1" s="58"/>
      <c r="F1" s="59"/>
      <c r="G1" s="7"/>
      <c r="H1" s="60" t="s">
        <v>17</v>
      </c>
      <c r="I1" s="61"/>
      <c r="J1" s="61"/>
      <c r="K1" s="62"/>
      <c r="L1" s="63" t="s">
        <v>393</v>
      </c>
      <c r="M1" s="58"/>
      <c r="N1" s="58"/>
      <c r="O1" s="64"/>
    </row>
    <row r="2" spans="1:15" x14ac:dyDescent="0.25">
      <c r="A2" s="65" t="s">
        <v>28</v>
      </c>
      <c r="B2" s="66"/>
      <c r="C2" s="66"/>
      <c r="D2" s="66"/>
      <c r="E2" s="66"/>
      <c r="F2" s="67"/>
      <c r="G2" s="8"/>
      <c r="H2" s="68" t="s">
        <v>397</v>
      </c>
      <c r="I2" s="69"/>
      <c r="J2" s="69"/>
      <c r="K2" s="70"/>
      <c r="L2" s="71" t="s">
        <v>392</v>
      </c>
      <c r="M2" s="72"/>
      <c r="N2" s="72"/>
      <c r="O2" s="73"/>
    </row>
    <row r="3" spans="1:15" x14ac:dyDescent="0.25">
      <c r="A3" s="77" t="s">
        <v>29</v>
      </c>
      <c r="B3" s="78"/>
      <c r="C3" s="78"/>
      <c r="D3" s="78"/>
      <c r="E3" s="78"/>
      <c r="F3" s="79"/>
      <c r="G3" s="9"/>
      <c r="H3" s="68" t="s">
        <v>419</v>
      </c>
      <c r="I3" s="83"/>
      <c r="J3" s="83"/>
      <c r="K3" s="84"/>
      <c r="L3" s="71"/>
      <c r="M3" s="72"/>
      <c r="N3" s="72"/>
      <c r="O3" s="73"/>
    </row>
    <row r="4" spans="1:15" x14ac:dyDescent="0.25">
      <c r="A4" s="80"/>
      <c r="B4" s="81"/>
      <c r="C4" s="81"/>
      <c r="D4" s="81"/>
      <c r="E4" s="81"/>
      <c r="F4" s="82"/>
      <c r="G4" s="10"/>
      <c r="H4" s="85"/>
      <c r="I4" s="86"/>
      <c r="J4" s="86"/>
      <c r="K4" s="87"/>
      <c r="L4" s="74"/>
      <c r="M4" s="75"/>
      <c r="N4" s="75"/>
      <c r="O4" s="76"/>
    </row>
    <row r="5" spans="1:15" x14ac:dyDescent="0.25">
      <c r="A5" s="91" t="s">
        <v>3</v>
      </c>
      <c r="B5" s="93" t="s">
        <v>25</v>
      </c>
      <c r="C5" s="95" t="s">
        <v>4</v>
      </c>
      <c r="D5" s="101" t="s">
        <v>395</v>
      </c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1:15" x14ac:dyDescent="0.25">
      <c r="A6" s="92"/>
      <c r="B6" s="94"/>
      <c r="C6" s="96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</row>
    <row r="7" spans="1:15" x14ac:dyDescent="0.25">
      <c r="A7" s="25"/>
      <c r="B7" s="26"/>
      <c r="C7" s="20"/>
      <c r="D7" s="105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</row>
    <row r="8" spans="1:15" x14ac:dyDescent="0.25">
      <c r="A8" s="37" t="s">
        <v>40</v>
      </c>
      <c r="B8" s="38" t="s">
        <v>41</v>
      </c>
      <c r="C8" s="39"/>
      <c r="D8" s="108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10"/>
    </row>
    <row r="9" spans="1:15" x14ac:dyDescent="0.25">
      <c r="A9" s="37" t="s">
        <v>42</v>
      </c>
      <c r="B9" s="38" t="s">
        <v>43</v>
      </c>
      <c r="C9" s="39"/>
      <c r="D9" s="108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10"/>
    </row>
    <row r="10" spans="1:15" x14ac:dyDescent="0.25">
      <c r="A10" s="5" t="s">
        <v>30</v>
      </c>
      <c r="B10" s="5" t="s">
        <v>32</v>
      </c>
      <c r="C10" s="6" t="s">
        <v>33</v>
      </c>
      <c r="D10" s="102" t="s">
        <v>420</v>
      </c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4"/>
    </row>
    <row r="11" spans="1:15" ht="26.4" x14ac:dyDescent="0.25">
      <c r="A11" s="5" t="s">
        <v>31</v>
      </c>
      <c r="B11" s="5" t="s">
        <v>34</v>
      </c>
      <c r="C11" s="6" t="s">
        <v>33</v>
      </c>
      <c r="D11" s="102" t="s">
        <v>421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4"/>
    </row>
    <row r="12" spans="1:15" x14ac:dyDescent="0.25">
      <c r="A12" s="37" t="s">
        <v>44</v>
      </c>
      <c r="B12" s="38" t="s">
        <v>45</v>
      </c>
      <c r="C12" s="39"/>
      <c r="D12" s="108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10"/>
    </row>
    <row r="13" spans="1:15" x14ac:dyDescent="0.25">
      <c r="A13" s="5" t="s">
        <v>35</v>
      </c>
      <c r="B13" s="5" t="s">
        <v>37</v>
      </c>
      <c r="C13" s="6" t="s">
        <v>38</v>
      </c>
      <c r="D13" s="102" t="s">
        <v>422</v>
      </c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4"/>
    </row>
    <row r="14" spans="1:15" ht="26.4" x14ac:dyDescent="0.25">
      <c r="A14" s="5" t="s">
        <v>36</v>
      </c>
      <c r="B14" s="5" t="s">
        <v>18</v>
      </c>
      <c r="C14" s="6" t="s">
        <v>39</v>
      </c>
      <c r="D14" s="102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</row>
    <row r="15" spans="1:15" x14ac:dyDescent="0.25">
      <c r="A15" s="37" t="s">
        <v>46</v>
      </c>
      <c r="B15" s="38" t="s">
        <v>47</v>
      </c>
      <c r="C15" s="39"/>
      <c r="D15" s="108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10"/>
    </row>
    <row r="16" spans="1:15" x14ac:dyDescent="0.25">
      <c r="A16" s="5" t="s">
        <v>48</v>
      </c>
      <c r="B16" s="5" t="s">
        <v>49</v>
      </c>
      <c r="C16" s="6" t="s">
        <v>50</v>
      </c>
      <c r="D16" s="102" t="s">
        <v>423</v>
      </c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4"/>
    </row>
    <row r="17" spans="1:15" x14ac:dyDescent="0.25">
      <c r="A17" s="37" t="s">
        <v>51</v>
      </c>
      <c r="B17" s="38" t="s">
        <v>52</v>
      </c>
      <c r="C17" s="39"/>
      <c r="D17" s="108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10"/>
    </row>
    <row r="18" spans="1:15" x14ac:dyDescent="0.25">
      <c r="A18" s="37" t="s">
        <v>53</v>
      </c>
      <c r="B18" s="38" t="s">
        <v>54</v>
      </c>
      <c r="C18" s="39"/>
      <c r="D18" s="10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10"/>
    </row>
    <row r="19" spans="1:15" ht="39.6" x14ac:dyDescent="0.25">
      <c r="A19" s="5" t="s">
        <v>55</v>
      </c>
      <c r="B19" s="5" t="s">
        <v>19</v>
      </c>
      <c r="C19" s="6" t="s">
        <v>23</v>
      </c>
      <c r="D19" s="102" t="s">
        <v>424</v>
      </c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4"/>
    </row>
    <row r="20" spans="1:15" x14ac:dyDescent="0.25">
      <c r="A20" s="37" t="s">
        <v>56</v>
      </c>
      <c r="B20" s="38" t="s">
        <v>57</v>
      </c>
      <c r="C20" s="39"/>
      <c r="D20" s="108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10"/>
    </row>
    <row r="21" spans="1:15" ht="39.6" x14ac:dyDescent="0.25">
      <c r="A21" s="5" t="s">
        <v>58</v>
      </c>
      <c r="B21" s="5" t="s">
        <v>19</v>
      </c>
      <c r="C21" s="6" t="s">
        <v>23</v>
      </c>
      <c r="D21" s="102" t="s">
        <v>425</v>
      </c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4"/>
    </row>
    <row r="22" spans="1:15" x14ac:dyDescent="0.25">
      <c r="A22" s="37" t="s">
        <v>59</v>
      </c>
      <c r="B22" s="38" t="s">
        <v>60</v>
      </c>
      <c r="C22" s="39"/>
      <c r="D22" s="108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10"/>
    </row>
    <row r="23" spans="1:15" ht="28.2" customHeight="1" x14ac:dyDescent="0.25">
      <c r="A23" s="5" t="s">
        <v>61</v>
      </c>
      <c r="B23" s="5" t="s">
        <v>62</v>
      </c>
      <c r="C23" s="6" t="s">
        <v>39</v>
      </c>
      <c r="D23" s="111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3"/>
    </row>
    <row r="24" spans="1:15" ht="27.75" customHeight="1" x14ac:dyDescent="0.25">
      <c r="A24" s="5" t="s">
        <v>63</v>
      </c>
      <c r="B24" s="5" t="s">
        <v>64</v>
      </c>
      <c r="C24" s="6" t="s">
        <v>65</v>
      </c>
      <c r="D24" s="114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6"/>
    </row>
    <row r="25" spans="1:15" ht="26.4" x14ac:dyDescent="0.25">
      <c r="A25" s="5" t="s">
        <v>66</v>
      </c>
      <c r="B25" s="5" t="s">
        <v>67</v>
      </c>
      <c r="C25" s="6" t="s">
        <v>24</v>
      </c>
      <c r="D25" s="117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9"/>
    </row>
    <row r="26" spans="1:15" x14ac:dyDescent="0.25">
      <c r="A26" s="5" t="s">
        <v>68</v>
      </c>
      <c r="B26" s="5" t="s">
        <v>69</v>
      </c>
      <c r="C26" s="6" t="s">
        <v>39</v>
      </c>
      <c r="D26" s="102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4"/>
    </row>
    <row r="27" spans="1:15" ht="41.25" customHeight="1" x14ac:dyDescent="0.25">
      <c r="A27" s="5" t="s">
        <v>70</v>
      </c>
      <c r="B27" s="54" t="s">
        <v>71</v>
      </c>
      <c r="C27" s="6" t="s">
        <v>39</v>
      </c>
      <c r="D27" s="114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6"/>
    </row>
    <row r="28" spans="1:15" ht="48" customHeight="1" x14ac:dyDescent="0.25">
      <c r="A28" s="5" t="s">
        <v>72</v>
      </c>
      <c r="B28" s="5" t="s">
        <v>73</v>
      </c>
      <c r="C28" s="6" t="s">
        <v>39</v>
      </c>
      <c r="D28" s="11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6"/>
    </row>
    <row r="29" spans="1:15" ht="45" customHeight="1" x14ac:dyDescent="0.25">
      <c r="A29" s="5" t="s">
        <v>74</v>
      </c>
      <c r="B29" s="5" t="s">
        <v>75</v>
      </c>
      <c r="C29" s="6" t="s">
        <v>39</v>
      </c>
      <c r="D29" s="111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3"/>
    </row>
    <row r="30" spans="1:15" ht="19.5" customHeight="1" x14ac:dyDescent="0.25">
      <c r="A30" s="5" t="s">
        <v>76</v>
      </c>
      <c r="B30" s="5" t="s">
        <v>77</v>
      </c>
      <c r="C30" s="6" t="s">
        <v>39</v>
      </c>
      <c r="D30" s="102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4"/>
    </row>
    <row r="31" spans="1:15" ht="22.5" customHeight="1" x14ac:dyDescent="0.25">
      <c r="A31" s="5" t="s">
        <v>78</v>
      </c>
      <c r="B31" s="5" t="s">
        <v>79</v>
      </c>
      <c r="C31" s="6" t="s">
        <v>39</v>
      </c>
      <c r="D31" s="102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4"/>
    </row>
    <row r="32" spans="1:15" ht="20.25" customHeight="1" x14ac:dyDescent="0.25">
      <c r="A32" s="5" t="s">
        <v>80</v>
      </c>
      <c r="B32" s="5" t="s">
        <v>81</v>
      </c>
      <c r="C32" s="6" t="s">
        <v>39</v>
      </c>
      <c r="D32" s="102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4"/>
    </row>
    <row r="33" spans="1:15" ht="20.25" customHeight="1" x14ac:dyDescent="0.25">
      <c r="A33" s="5" t="s">
        <v>82</v>
      </c>
      <c r="B33" s="5" t="s">
        <v>83</v>
      </c>
      <c r="C33" s="6" t="s">
        <v>39</v>
      </c>
      <c r="D33" s="102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4"/>
    </row>
    <row r="34" spans="1:15" ht="19.5" customHeight="1" x14ac:dyDescent="0.25">
      <c r="A34" s="5" t="s">
        <v>84</v>
      </c>
      <c r="B34" s="5" t="s">
        <v>85</v>
      </c>
      <c r="C34" s="6" t="s">
        <v>65</v>
      </c>
      <c r="D34" s="102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4"/>
    </row>
    <row r="35" spans="1:15" ht="31.8" customHeight="1" x14ac:dyDescent="0.25">
      <c r="A35" s="5" t="s">
        <v>86</v>
      </c>
      <c r="B35" s="5" t="s">
        <v>87</v>
      </c>
      <c r="C35" s="6" t="s">
        <v>65</v>
      </c>
      <c r="D35" s="111" t="s">
        <v>417</v>
      </c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3"/>
    </row>
    <row r="36" spans="1:15" ht="26.4" x14ac:dyDescent="0.25">
      <c r="A36" s="5" t="s">
        <v>88</v>
      </c>
      <c r="B36" s="5" t="s">
        <v>19</v>
      </c>
      <c r="C36" s="6" t="s">
        <v>23</v>
      </c>
      <c r="D36" s="102" t="s">
        <v>418</v>
      </c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4"/>
    </row>
    <row r="37" spans="1:15" x14ac:dyDescent="0.25">
      <c r="A37" s="5" t="s">
        <v>89</v>
      </c>
      <c r="B37" s="5" t="s">
        <v>90</v>
      </c>
      <c r="C37" s="6" t="s">
        <v>91</v>
      </c>
      <c r="D37" s="102">
        <v>69.19</v>
      </c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4"/>
    </row>
    <row r="38" spans="1:15" x14ac:dyDescent="0.25">
      <c r="A38" s="37" t="s">
        <v>92</v>
      </c>
      <c r="B38" s="38" t="s">
        <v>93</v>
      </c>
      <c r="C38" s="39"/>
      <c r="D38" s="108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10"/>
    </row>
    <row r="39" spans="1:15" ht="26.4" x14ac:dyDescent="0.25">
      <c r="A39" s="5" t="s">
        <v>94</v>
      </c>
      <c r="B39" s="5" t="s">
        <v>95</v>
      </c>
      <c r="C39" s="6" t="s">
        <v>65</v>
      </c>
      <c r="D39" s="102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4"/>
    </row>
    <row r="40" spans="1:15" ht="26.4" x14ac:dyDescent="0.25">
      <c r="A40" s="5" t="s">
        <v>96</v>
      </c>
      <c r="B40" s="5" t="s">
        <v>97</v>
      </c>
      <c r="C40" s="6" t="s">
        <v>65</v>
      </c>
      <c r="D40" s="102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4"/>
    </row>
    <row r="41" spans="1:15" ht="39.6" x14ac:dyDescent="0.25">
      <c r="A41" s="5" t="s">
        <v>98</v>
      </c>
      <c r="B41" s="5" t="s">
        <v>99</v>
      </c>
      <c r="C41" s="6" t="s">
        <v>65</v>
      </c>
      <c r="D41" s="102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4"/>
    </row>
    <row r="42" spans="1:15" ht="39.6" x14ac:dyDescent="0.25">
      <c r="A42" s="5" t="s">
        <v>100</v>
      </c>
      <c r="B42" s="5" t="s">
        <v>101</v>
      </c>
      <c r="C42" s="6" t="s">
        <v>102</v>
      </c>
      <c r="D42" s="102" t="s">
        <v>398</v>
      </c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4"/>
    </row>
    <row r="43" spans="1:15" ht="26.4" x14ac:dyDescent="0.25">
      <c r="A43" s="5" t="s">
        <v>103</v>
      </c>
      <c r="B43" s="5" t="s">
        <v>104</v>
      </c>
      <c r="C43" s="6" t="s">
        <v>39</v>
      </c>
      <c r="D43" s="102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4"/>
    </row>
    <row r="44" spans="1:15" ht="39.6" x14ac:dyDescent="0.25">
      <c r="A44" s="5" t="s">
        <v>105</v>
      </c>
      <c r="B44" s="5" t="s">
        <v>106</v>
      </c>
      <c r="C44" s="6" t="s">
        <v>39</v>
      </c>
      <c r="D44" s="102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4"/>
    </row>
    <row r="45" spans="1:15" ht="39.6" x14ac:dyDescent="0.25">
      <c r="A45" s="5" t="s">
        <v>107</v>
      </c>
      <c r="B45" s="5" t="s">
        <v>108</v>
      </c>
      <c r="C45" s="6" t="s">
        <v>39</v>
      </c>
      <c r="D45" s="102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4"/>
    </row>
    <row r="46" spans="1:15" ht="39.6" x14ac:dyDescent="0.25">
      <c r="A46" s="5" t="s">
        <v>109</v>
      </c>
      <c r="B46" s="5" t="s">
        <v>110</v>
      </c>
      <c r="C46" s="6" t="s">
        <v>65</v>
      </c>
      <c r="D46" s="102" t="s">
        <v>399</v>
      </c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4"/>
    </row>
    <row r="47" spans="1:15" x14ac:dyDescent="0.25">
      <c r="A47" s="37" t="s">
        <v>111</v>
      </c>
      <c r="B47" s="38" t="s">
        <v>112</v>
      </c>
      <c r="C47" s="39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10"/>
    </row>
    <row r="48" spans="1:15" ht="72" customHeight="1" x14ac:dyDescent="0.25">
      <c r="A48" s="5" t="s">
        <v>113</v>
      </c>
      <c r="B48" s="5" t="s">
        <v>114</v>
      </c>
      <c r="C48" s="6" t="s">
        <v>39</v>
      </c>
      <c r="D48" s="114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6"/>
    </row>
    <row r="49" spans="1:15" ht="48.6" customHeight="1" x14ac:dyDescent="0.25">
      <c r="A49" s="5" t="s">
        <v>115</v>
      </c>
      <c r="B49" s="5" t="s">
        <v>116</v>
      </c>
      <c r="C49" s="6" t="s">
        <v>0</v>
      </c>
      <c r="D49" s="114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6"/>
    </row>
    <row r="50" spans="1:15" x14ac:dyDescent="0.25">
      <c r="A50" s="37" t="s">
        <v>117</v>
      </c>
      <c r="B50" s="38" t="s">
        <v>118</v>
      </c>
      <c r="C50" s="39"/>
      <c r="D50" s="108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10"/>
    </row>
    <row r="51" spans="1:15" ht="12.15" customHeight="1" x14ac:dyDescent="0.25">
      <c r="A51" s="37" t="s">
        <v>119</v>
      </c>
      <c r="B51" s="38" t="s">
        <v>120</v>
      </c>
      <c r="C51" s="39"/>
      <c r="D51" s="108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10"/>
    </row>
    <row r="52" spans="1:15" ht="39.6" x14ac:dyDescent="0.25">
      <c r="A52" s="5" t="s">
        <v>121</v>
      </c>
      <c r="B52" s="54" t="s">
        <v>122</v>
      </c>
      <c r="C52" s="6" t="s">
        <v>39</v>
      </c>
      <c r="D52" s="117" t="s">
        <v>404</v>
      </c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9"/>
    </row>
    <row r="53" spans="1:15" ht="39.6" x14ac:dyDescent="0.25">
      <c r="A53" s="5" t="s">
        <v>123</v>
      </c>
      <c r="B53" s="5" t="s">
        <v>124</v>
      </c>
      <c r="C53" s="6" t="s">
        <v>39</v>
      </c>
      <c r="D53" s="114" t="s">
        <v>400</v>
      </c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6"/>
    </row>
    <row r="54" spans="1:15" x14ac:dyDescent="0.25">
      <c r="A54" s="37" t="s">
        <v>125</v>
      </c>
      <c r="B54" s="38" t="s">
        <v>126</v>
      </c>
      <c r="C54" s="39"/>
      <c r="D54" s="108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10"/>
    </row>
    <row r="55" spans="1:15" ht="39.6" x14ac:dyDescent="0.25">
      <c r="A55" s="5" t="s">
        <v>127</v>
      </c>
      <c r="B55" s="5" t="s">
        <v>128</v>
      </c>
      <c r="C55" s="6" t="s">
        <v>39</v>
      </c>
      <c r="D55" s="102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4"/>
    </row>
    <row r="56" spans="1:15" ht="39.6" x14ac:dyDescent="0.25">
      <c r="A56" s="5" t="s">
        <v>129</v>
      </c>
      <c r="B56" s="5" t="s">
        <v>130</v>
      </c>
      <c r="C56" s="6" t="s">
        <v>0</v>
      </c>
      <c r="D56" s="102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4"/>
    </row>
    <row r="57" spans="1:15" ht="39.6" x14ac:dyDescent="0.25">
      <c r="A57" s="5" t="s">
        <v>131</v>
      </c>
      <c r="B57" s="5" t="s">
        <v>132</v>
      </c>
      <c r="C57" s="6" t="s">
        <v>39</v>
      </c>
      <c r="D57" s="102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4"/>
    </row>
    <row r="58" spans="1:15" x14ac:dyDescent="0.25">
      <c r="A58" s="37" t="s">
        <v>133</v>
      </c>
      <c r="B58" s="38" t="s">
        <v>134</v>
      </c>
      <c r="C58" s="39"/>
      <c r="D58" s="108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10"/>
    </row>
    <row r="59" spans="1:15" ht="39.6" x14ac:dyDescent="0.25">
      <c r="A59" s="5" t="s">
        <v>135</v>
      </c>
      <c r="B59" s="5" t="s">
        <v>136</v>
      </c>
      <c r="C59" s="6" t="s">
        <v>0</v>
      </c>
      <c r="D59" s="102" t="s">
        <v>401</v>
      </c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4"/>
    </row>
    <row r="60" spans="1:15" ht="39.6" x14ac:dyDescent="0.25">
      <c r="A60" s="5" t="s">
        <v>137</v>
      </c>
      <c r="B60" s="5" t="s">
        <v>138</v>
      </c>
      <c r="C60" s="6" t="s">
        <v>0</v>
      </c>
      <c r="D60" s="102" t="s">
        <v>402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4"/>
    </row>
    <row r="61" spans="1:15" ht="39.6" x14ac:dyDescent="0.25">
      <c r="A61" s="5" t="s">
        <v>139</v>
      </c>
      <c r="B61" s="5" t="s">
        <v>140</v>
      </c>
      <c r="C61" s="6" t="s">
        <v>0</v>
      </c>
      <c r="D61" s="102" t="s">
        <v>403</v>
      </c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4"/>
    </row>
    <row r="62" spans="1:15" ht="39.6" x14ac:dyDescent="0.25">
      <c r="A62" s="5" t="s">
        <v>141</v>
      </c>
      <c r="B62" s="5" t="s">
        <v>142</v>
      </c>
      <c r="C62" s="6" t="s">
        <v>0</v>
      </c>
      <c r="D62" s="102" t="s">
        <v>405</v>
      </c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4"/>
    </row>
    <row r="63" spans="1:15" ht="39.6" x14ac:dyDescent="0.25">
      <c r="A63" s="5" t="s">
        <v>143</v>
      </c>
      <c r="B63" s="5" t="s">
        <v>144</v>
      </c>
      <c r="C63" s="6" t="s">
        <v>39</v>
      </c>
      <c r="D63" s="102" t="s">
        <v>406</v>
      </c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4"/>
    </row>
    <row r="64" spans="1:15" ht="39.6" x14ac:dyDescent="0.25">
      <c r="A64" s="5" t="s">
        <v>145</v>
      </c>
      <c r="B64" s="5" t="s">
        <v>146</v>
      </c>
      <c r="C64" s="6" t="s">
        <v>39</v>
      </c>
      <c r="D64" s="102" t="s">
        <v>407</v>
      </c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4"/>
    </row>
    <row r="65" spans="1:15" ht="39.6" x14ac:dyDescent="0.25">
      <c r="A65" s="5" t="s">
        <v>147</v>
      </c>
      <c r="B65" s="5" t="s">
        <v>148</v>
      </c>
      <c r="C65" s="6" t="s">
        <v>0</v>
      </c>
      <c r="D65" s="102" t="s">
        <v>408</v>
      </c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4"/>
    </row>
    <row r="66" spans="1:15" ht="39.6" x14ac:dyDescent="0.25">
      <c r="A66" s="5" t="s">
        <v>149</v>
      </c>
      <c r="B66" s="5" t="s">
        <v>150</v>
      </c>
      <c r="C66" s="6" t="s">
        <v>39</v>
      </c>
      <c r="D66" s="102" t="s">
        <v>409</v>
      </c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4"/>
    </row>
    <row r="67" spans="1:15" ht="39.6" x14ac:dyDescent="0.25">
      <c r="A67" s="5" t="s">
        <v>151</v>
      </c>
      <c r="B67" s="5" t="s">
        <v>130</v>
      </c>
      <c r="C67" s="6" t="s">
        <v>0</v>
      </c>
      <c r="D67" s="102" t="s">
        <v>410</v>
      </c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4"/>
    </row>
    <row r="68" spans="1:15" ht="39.6" x14ac:dyDescent="0.25">
      <c r="A68" s="5" t="s">
        <v>152</v>
      </c>
      <c r="B68" s="5" t="s">
        <v>153</v>
      </c>
      <c r="C68" s="6" t="s">
        <v>0</v>
      </c>
      <c r="D68" s="102" t="s">
        <v>411</v>
      </c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4"/>
    </row>
    <row r="69" spans="1:15" x14ac:dyDescent="0.25">
      <c r="A69" s="37" t="s">
        <v>154</v>
      </c>
      <c r="B69" s="38" t="s">
        <v>155</v>
      </c>
      <c r="C69" s="39"/>
      <c r="D69" s="108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10"/>
    </row>
    <row r="70" spans="1:15" ht="48.75" customHeight="1" x14ac:dyDescent="0.25">
      <c r="A70" s="5" t="s">
        <v>156</v>
      </c>
      <c r="B70" s="5" t="s">
        <v>20</v>
      </c>
      <c r="C70" s="6" t="s">
        <v>39</v>
      </c>
      <c r="D70" s="114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6"/>
    </row>
    <row r="71" spans="1:15" ht="26.4" x14ac:dyDescent="0.25">
      <c r="A71" s="5" t="s">
        <v>157</v>
      </c>
      <c r="B71" s="5" t="s">
        <v>158</v>
      </c>
      <c r="C71" s="6" t="s">
        <v>39</v>
      </c>
      <c r="D71" s="114" t="s">
        <v>412</v>
      </c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6"/>
    </row>
    <row r="72" spans="1:15" ht="49.8" customHeight="1" x14ac:dyDescent="0.25">
      <c r="A72" s="5" t="s">
        <v>159</v>
      </c>
      <c r="B72" s="5" t="s">
        <v>160</v>
      </c>
      <c r="C72" s="6" t="s">
        <v>39</v>
      </c>
      <c r="D72" s="114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6"/>
    </row>
    <row r="73" spans="1:15" ht="26.4" x14ac:dyDescent="0.25">
      <c r="A73" s="5" t="s">
        <v>161</v>
      </c>
      <c r="B73" s="5" t="s">
        <v>162</v>
      </c>
      <c r="C73" s="6" t="s">
        <v>39</v>
      </c>
      <c r="D73" s="102" t="s">
        <v>413</v>
      </c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4"/>
    </row>
    <row r="74" spans="1:15" x14ac:dyDescent="0.25">
      <c r="A74" s="5" t="s">
        <v>163</v>
      </c>
      <c r="B74" s="5" t="s">
        <v>164</v>
      </c>
      <c r="C74" s="6" t="s">
        <v>39</v>
      </c>
      <c r="D74" s="102" t="s">
        <v>414</v>
      </c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4"/>
    </row>
    <row r="75" spans="1:15" ht="45" customHeight="1" x14ac:dyDescent="0.25">
      <c r="A75" s="5" t="s">
        <v>165</v>
      </c>
      <c r="B75" s="5" t="s">
        <v>166</v>
      </c>
      <c r="C75" s="6" t="s">
        <v>39</v>
      </c>
      <c r="D75" s="114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6"/>
    </row>
    <row r="76" spans="1:15" ht="26.4" x14ac:dyDescent="0.25">
      <c r="A76" s="5" t="s">
        <v>167</v>
      </c>
      <c r="B76" s="5" t="s">
        <v>168</v>
      </c>
      <c r="C76" s="6" t="s">
        <v>39</v>
      </c>
      <c r="D76" s="102" t="s">
        <v>415</v>
      </c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4"/>
    </row>
    <row r="77" spans="1:15" ht="39.6" x14ac:dyDescent="0.25">
      <c r="A77" s="5" t="s">
        <v>169</v>
      </c>
      <c r="B77" s="5" t="s">
        <v>170</v>
      </c>
      <c r="C77" s="6" t="s">
        <v>39</v>
      </c>
      <c r="D77" s="111" t="s">
        <v>416</v>
      </c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3"/>
    </row>
    <row r="78" spans="1:15" x14ac:dyDescent="0.25">
      <c r="A78" s="37" t="s">
        <v>171</v>
      </c>
      <c r="B78" s="38" t="s">
        <v>172</v>
      </c>
      <c r="C78" s="39"/>
      <c r="D78" s="108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10"/>
    </row>
    <row r="79" spans="1:15" ht="26.4" x14ac:dyDescent="0.25">
      <c r="A79" s="5" t="s">
        <v>173</v>
      </c>
      <c r="B79" s="5" t="s">
        <v>174</v>
      </c>
      <c r="C79" s="6" t="s">
        <v>39</v>
      </c>
      <c r="D79" s="102" t="s">
        <v>426</v>
      </c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4"/>
    </row>
    <row r="80" spans="1:15" ht="26.4" x14ac:dyDescent="0.25">
      <c r="A80" s="5" t="s">
        <v>175</v>
      </c>
      <c r="B80" s="5" t="s">
        <v>176</v>
      </c>
      <c r="C80" s="6" t="s">
        <v>39</v>
      </c>
      <c r="D80" s="102" t="s">
        <v>427</v>
      </c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4"/>
    </row>
    <row r="81" spans="1:15" ht="52.8" x14ac:dyDescent="0.25">
      <c r="A81" s="5" t="s">
        <v>177</v>
      </c>
      <c r="B81" s="5" t="s">
        <v>178</v>
      </c>
      <c r="C81" s="6" t="s">
        <v>39</v>
      </c>
      <c r="D81" s="102" t="s">
        <v>427</v>
      </c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4"/>
    </row>
    <row r="82" spans="1:15" ht="52.8" x14ac:dyDescent="0.25">
      <c r="A82" s="5" t="s">
        <v>179</v>
      </c>
      <c r="B82" s="5" t="s">
        <v>180</v>
      </c>
      <c r="C82" s="6" t="s">
        <v>39</v>
      </c>
      <c r="D82" s="102" t="s">
        <v>428</v>
      </c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4"/>
    </row>
    <row r="83" spans="1:15" ht="39.6" x14ac:dyDescent="0.25">
      <c r="A83" s="5" t="s">
        <v>181</v>
      </c>
      <c r="B83" s="5" t="s">
        <v>182</v>
      </c>
      <c r="C83" s="6" t="s">
        <v>65</v>
      </c>
      <c r="D83" s="102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4"/>
    </row>
    <row r="84" spans="1:15" ht="39.6" x14ac:dyDescent="0.25">
      <c r="A84" s="5" t="s">
        <v>183</v>
      </c>
      <c r="B84" s="5" t="s">
        <v>184</v>
      </c>
      <c r="C84" s="6" t="s">
        <v>1</v>
      </c>
      <c r="D84" s="102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4"/>
    </row>
    <row r="85" spans="1:15" ht="26.4" x14ac:dyDescent="0.25">
      <c r="A85" s="5" t="s">
        <v>185</v>
      </c>
      <c r="B85" s="5" t="s">
        <v>186</v>
      </c>
      <c r="C85" s="6" t="s">
        <v>39</v>
      </c>
      <c r="D85" s="102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4"/>
    </row>
    <row r="86" spans="1:15" ht="26.4" x14ac:dyDescent="0.25">
      <c r="A86" s="5" t="s">
        <v>187</v>
      </c>
      <c r="B86" s="5" t="s">
        <v>188</v>
      </c>
      <c r="C86" s="6" t="s">
        <v>102</v>
      </c>
      <c r="D86" s="102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4"/>
    </row>
    <row r="87" spans="1:15" x14ac:dyDescent="0.25">
      <c r="A87" s="37" t="s">
        <v>189</v>
      </c>
      <c r="B87" s="38" t="s">
        <v>190</v>
      </c>
      <c r="C87" s="39"/>
      <c r="D87" s="108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10"/>
    </row>
    <row r="88" spans="1:15" ht="26.4" x14ac:dyDescent="0.25">
      <c r="A88" s="5" t="s">
        <v>191</v>
      </c>
      <c r="B88" s="5" t="s">
        <v>192</v>
      </c>
      <c r="C88" s="6" t="s">
        <v>1</v>
      </c>
      <c r="D88" s="102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4"/>
    </row>
    <row r="89" spans="1:15" ht="26.4" x14ac:dyDescent="0.25">
      <c r="A89" s="5" t="s">
        <v>193</v>
      </c>
      <c r="B89" s="5" t="s">
        <v>194</v>
      </c>
      <c r="C89" s="6" t="s">
        <v>1</v>
      </c>
      <c r="D89" s="102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4"/>
    </row>
    <row r="90" spans="1:15" x14ac:dyDescent="0.25">
      <c r="A90" s="5" t="s">
        <v>195</v>
      </c>
      <c r="B90" s="5" t="s">
        <v>196</v>
      </c>
      <c r="C90" s="6" t="s">
        <v>1</v>
      </c>
      <c r="D90" s="102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4"/>
    </row>
    <row r="91" spans="1:15" x14ac:dyDescent="0.25">
      <c r="A91" s="5" t="s">
        <v>197</v>
      </c>
      <c r="B91" s="5" t="s">
        <v>198</v>
      </c>
      <c r="C91" s="6" t="s">
        <v>24</v>
      </c>
      <c r="D91" s="102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4"/>
    </row>
    <row r="92" spans="1:15" x14ac:dyDescent="0.25">
      <c r="A92" s="5" t="s">
        <v>199</v>
      </c>
      <c r="B92" s="5" t="s">
        <v>200</v>
      </c>
      <c r="C92" s="6" t="s">
        <v>24</v>
      </c>
      <c r="D92" s="102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4"/>
    </row>
    <row r="93" spans="1:15" x14ac:dyDescent="0.25">
      <c r="A93" s="5" t="s">
        <v>201</v>
      </c>
      <c r="B93" s="5" t="s">
        <v>202</v>
      </c>
      <c r="C93" s="6" t="s">
        <v>1</v>
      </c>
      <c r="D93" s="102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4"/>
    </row>
    <row r="94" spans="1:15" x14ac:dyDescent="0.25">
      <c r="A94" s="5" t="s">
        <v>203</v>
      </c>
      <c r="B94" s="5" t="s">
        <v>204</v>
      </c>
      <c r="C94" s="6" t="s">
        <v>1</v>
      </c>
      <c r="D94" s="102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4"/>
    </row>
    <row r="95" spans="1:15" x14ac:dyDescent="0.25">
      <c r="A95" s="5" t="s">
        <v>205</v>
      </c>
      <c r="B95" s="5" t="s">
        <v>206</v>
      </c>
      <c r="C95" s="6" t="s">
        <v>24</v>
      </c>
      <c r="D95" s="102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4"/>
    </row>
    <row r="96" spans="1:15" x14ac:dyDescent="0.25">
      <c r="A96" s="5" t="s">
        <v>207</v>
      </c>
      <c r="B96" s="5" t="s">
        <v>208</v>
      </c>
      <c r="C96" s="6" t="s">
        <v>39</v>
      </c>
      <c r="D96" s="102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4"/>
    </row>
    <row r="97" spans="1:15" ht="26.4" x14ac:dyDescent="0.25">
      <c r="A97" s="5" t="s">
        <v>209</v>
      </c>
      <c r="B97" s="5" t="s">
        <v>210</v>
      </c>
      <c r="C97" s="6" t="s">
        <v>0</v>
      </c>
      <c r="D97" s="102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4"/>
    </row>
    <row r="98" spans="1:15" ht="26.4" x14ac:dyDescent="0.25">
      <c r="A98" s="5" t="s">
        <v>211</v>
      </c>
      <c r="B98" s="5" t="s">
        <v>212</v>
      </c>
      <c r="C98" s="6" t="s">
        <v>0</v>
      </c>
      <c r="D98" s="102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4"/>
    </row>
    <row r="99" spans="1:15" ht="26.4" x14ac:dyDescent="0.25">
      <c r="A99" s="5" t="s">
        <v>213</v>
      </c>
      <c r="B99" s="5" t="s">
        <v>214</v>
      </c>
      <c r="C99" s="6" t="s">
        <v>24</v>
      </c>
      <c r="D99" s="102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4"/>
    </row>
    <row r="100" spans="1:15" ht="26.4" x14ac:dyDescent="0.25">
      <c r="A100" s="5" t="s">
        <v>215</v>
      </c>
      <c r="B100" s="5" t="s">
        <v>216</v>
      </c>
      <c r="C100" s="6" t="s">
        <v>24</v>
      </c>
      <c r="D100" s="102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4"/>
    </row>
    <row r="101" spans="1:15" x14ac:dyDescent="0.25">
      <c r="A101" s="5" t="s">
        <v>217</v>
      </c>
      <c r="B101" s="5" t="s">
        <v>218</v>
      </c>
      <c r="C101" s="6" t="s">
        <v>1</v>
      </c>
      <c r="D101" s="102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4"/>
    </row>
    <row r="102" spans="1:15" ht="26.4" x14ac:dyDescent="0.25">
      <c r="A102" s="5" t="s">
        <v>219</v>
      </c>
      <c r="B102" s="5" t="s">
        <v>220</v>
      </c>
      <c r="C102" s="6" t="s">
        <v>24</v>
      </c>
      <c r="D102" s="102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4"/>
    </row>
    <row r="103" spans="1:15" x14ac:dyDescent="0.25">
      <c r="A103" s="37" t="s">
        <v>221</v>
      </c>
      <c r="B103" s="38" t="s">
        <v>222</v>
      </c>
      <c r="C103" s="39"/>
      <c r="D103" s="108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10"/>
    </row>
    <row r="104" spans="1:15" x14ac:dyDescent="0.25">
      <c r="A104" s="37" t="s">
        <v>223</v>
      </c>
      <c r="B104" s="38" t="s">
        <v>224</v>
      </c>
      <c r="C104" s="39"/>
      <c r="D104" s="108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10"/>
    </row>
    <row r="105" spans="1:15" ht="39.6" x14ac:dyDescent="0.25">
      <c r="A105" s="5" t="s">
        <v>225</v>
      </c>
      <c r="B105" s="5" t="s">
        <v>226</v>
      </c>
      <c r="C105" s="6" t="s">
        <v>1</v>
      </c>
      <c r="D105" s="102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4"/>
    </row>
    <row r="106" spans="1:15" ht="39.6" x14ac:dyDescent="0.25">
      <c r="A106" s="5" t="s">
        <v>227</v>
      </c>
      <c r="B106" s="5" t="s">
        <v>228</v>
      </c>
      <c r="C106" s="6" t="s">
        <v>1</v>
      </c>
      <c r="D106" s="102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4"/>
    </row>
    <row r="107" spans="1:15" ht="39.6" x14ac:dyDescent="0.25">
      <c r="A107" s="5" t="s">
        <v>229</v>
      </c>
      <c r="B107" s="5" t="s">
        <v>230</v>
      </c>
      <c r="C107" s="6" t="s">
        <v>1</v>
      </c>
      <c r="D107" s="102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4"/>
    </row>
    <row r="108" spans="1:15" ht="39.6" x14ac:dyDescent="0.25">
      <c r="A108" s="5" t="s">
        <v>231</v>
      </c>
      <c r="B108" s="5" t="s">
        <v>232</v>
      </c>
      <c r="C108" s="6" t="s">
        <v>39</v>
      </c>
      <c r="D108" s="102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4"/>
    </row>
    <row r="109" spans="1:15" ht="39.6" x14ac:dyDescent="0.25">
      <c r="A109" s="5" t="s">
        <v>233</v>
      </c>
      <c r="B109" s="5" t="s">
        <v>234</v>
      </c>
      <c r="C109" s="6" t="s">
        <v>1</v>
      </c>
      <c r="D109" s="102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4"/>
    </row>
    <row r="110" spans="1:15" ht="39.6" x14ac:dyDescent="0.25">
      <c r="A110" s="5" t="s">
        <v>235</v>
      </c>
      <c r="B110" s="5" t="s">
        <v>236</v>
      </c>
      <c r="C110" s="6" t="s">
        <v>102</v>
      </c>
      <c r="D110" s="102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4"/>
    </row>
    <row r="111" spans="1:15" x14ac:dyDescent="0.25">
      <c r="A111" s="37" t="s">
        <v>237</v>
      </c>
      <c r="B111" s="38" t="s">
        <v>238</v>
      </c>
      <c r="C111" s="39"/>
      <c r="D111" s="108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10"/>
    </row>
    <row r="112" spans="1:15" ht="39.6" x14ac:dyDescent="0.25">
      <c r="A112" s="5" t="s">
        <v>239</v>
      </c>
      <c r="B112" s="5" t="s">
        <v>240</v>
      </c>
      <c r="C112" s="6" t="s">
        <v>39</v>
      </c>
      <c r="D112" s="102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4"/>
    </row>
    <row r="113" spans="1:15" ht="39.6" x14ac:dyDescent="0.25">
      <c r="A113" s="5" t="s">
        <v>241</v>
      </c>
      <c r="B113" s="5" t="s">
        <v>242</v>
      </c>
      <c r="C113" s="6" t="s">
        <v>39</v>
      </c>
      <c r="D113" s="102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4"/>
    </row>
    <row r="114" spans="1:15" x14ac:dyDescent="0.25">
      <c r="A114" s="37" t="s">
        <v>243</v>
      </c>
      <c r="B114" s="38" t="s">
        <v>244</v>
      </c>
      <c r="C114" s="39"/>
      <c r="D114" s="108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10"/>
    </row>
    <row r="115" spans="1:15" ht="39.6" x14ac:dyDescent="0.25">
      <c r="A115" s="5" t="s">
        <v>245</v>
      </c>
      <c r="B115" s="5" t="s">
        <v>246</v>
      </c>
      <c r="C115" s="6" t="s">
        <v>39</v>
      </c>
      <c r="D115" s="102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4"/>
    </row>
    <row r="116" spans="1:15" ht="39.6" x14ac:dyDescent="0.25">
      <c r="A116" s="5" t="s">
        <v>247</v>
      </c>
      <c r="B116" s="5" t="s">
        <v>248</v>
      </c>
      <c r="C116" s="6" t="s">
        <v>39</v>
      </c>
      <c r="D116" s="102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4"/>
    </row>
    <row r="117" spans="1:15" ht="39.6" x14ac:dyDescent="0.25">
      <c r="A117" s="5" t="s">
        <v>249</v>
      </c>
      <c r="B117" s="5" t="s">
        <v>250</v>
      </c>
      <c r="C117" s="6" t="s">
        <v>39</v>
      </c>
      <c r="D117" s="102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4"/>
    </row>
    <row r="118" spans="1:15" ht="39.6" x14ac:dyDescent="0.25">
      <c r="A118" s="5" t="s">
        <v>251</v>
      </c>
      <c r="B118" s="5" t="s">
        <v>252</v>
      </c>
      <c r="C118" s="6" t="s">
        <v>39</v>
      </c>
      <c r="D118" s="102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4"/>
    </row>
    <row r="119" spans="1:15" ht="39.6" x14ac:dyDescent="0.25">
      <c r="A119" s="5" t="s">
        <v>253</v>
      </c>
      <c r="B119" s="5" t="s">
        <v>254</v>
      </c>
      <c r="C119" s="6" t="s">
        <v>39</v>
      </c>
      <c r="D119" s="102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4"/>
    </row>
    <row r="120" spans="1:15" x14ac:dyDescent="0.25">
      <c r="A120" s="37" t="s">
        <v>255</v>
      </c>
      <c r="B120" s="38" t="s">
        <v>256</v>
      </c>
      <c r="C120" s="39"/>
      <c r="D120" s="108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10"/>
    </row>
    <row r="121" spans="1:15" ht="26.4" x14ac:dyDescent="0.25">
      <c r="A121" s="5" t="s">
        <v>257</v>
      </c>
      <c r="B121" s="5" t="s">
        <v>258</v>
      </c>
      <c r="C121" s="6" t="s">
        <v>24</v>
      </c>
      <c r="D121" s="102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4"/>
    </row>
    <row r="122" spans="1:15" ht="39.6" x14ac:dyDescent="0.25">
      <c r="A122" s="5" t="s">
        <v>259</v>
      </c>
      <c r="B122" s="5" t="s">
        <v>260</v>
      </c>
      <c r="C122" s="6" t="s">
        <v>39</v>
      </c>
      <c r="D122" s="102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4"/>
    </row>
    <row r="123" spans="1:15" ht="39.6" x14ac:dyDescent="0.25">
      <c r="A123" s="5" t="s">
        <v>261</v>
      </c>
      <c r="B123" s="5" t="s">
        <v>262</v>
      </c>
      <c r="C123" s="6" t="s">
        <v>39</v>
      </c>
      <c r="D123" s="102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4"/>
    </row>
    <row r="124" spans="1:15" ht="26.4" x14ac:dyDescent="0.25">
      <c r="A124" s="5" t="s">
        <v>263</v>
      </c>
      <c r="B124" s="5" t="s">
        <v>176</v>
      </c>
      <c r="C124" s="6" t="s">
        <v>39</v>
      </c>
      <c r="D124" s="102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4"/>
    </row>
    <row r="125" spans="1:15" ht="26.4" x14ac:dyDescent="0.25">
      <c r="A125" s="5" t="s">
        <v>264</v>
      </c>
      <c r="B125" s="5" t="s">
        <v>265</v>
      </c>
      <c r="C125" s="6" t="s">
        <v>1</v>
      </c>
      <c r="D125" s="102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4"/>
    </row>
    <row r="126" spans="1:15" ht="26.4" x14ac:dyDescent="0.25">
      <c r="A126" s="5" t="s">
        <v>266</v>
      </c>
      <c r="B126" s="5" t="s">
        <v>267</v>
      </c>
      <c r="C126" s="6" t="s">
        <v>1</v>
      </c>
      <c r="D126" s="102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4"/>
    </row>
    <row r="127" spans="1:15" ht="26.4" x14ac:dyDescent="0.25">
      <c r="A127" s="5" t="s">
        <v>268</v>
      </c>
      <c r="B127" s="5" t="s">
        <v>269</v>
      </c>
      <c r="C127" s="6" t="s">
        <v>1</v>
      </c>
      <c r="D127" s="102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4"/>
    </row>
    <row r="128" spans="1:15" ht="39.6" x14ac:dyDescent="0.25">
      <c r="A128" s="5" t="s">
        <v>270</v>
      </c>
      <c r="B128" s="5" t="s">
        <v>271</v>
      </c>
      <c r="C128" s="6" t="s">
        <v>24</v>
      </c>
      <c r="D128" s="102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4"/>
    </row>
    <row r="129" spans="1:15" x14ac:dyDescent="0.25">
      <c r="A129" s="37" t="s">
        <v>272</v>
      </c>
      <c r="B129" s="38" t="s">
        <v>273</v>
      </c>
      <c r="C129" s="39"/>
      <c r="D129" s="108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10"/>
    </row>
    <row r="130" spans="1:15" x14ac:dyDescent="0.25">
      <c r="A130" s="37" t="s">
        <v>274</v>
      </c>
      <c r="B130" s="38" t="s">
        <v>275</v>
      </c>
      <c r="C130" s="39"/>
      <c r="D130" s="108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10"/>
    </row>
    <row r="131" spans="1:15" ht="52.8" x14ac:dyDescent="0.25">
      <c r="A131" s="5" t="s">
        <v>276</v>
      </c>
      <c r="B131" s="5" t="s">
        <v>277</v>
      </c>
      <c r="C131" s="6" t="s">
        <v>39</v>
      </c>
      <c r="D131" s="102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4"/>
    </row>
    <row r="132" spans="1:15" x14ac:dyDescent="0.25">
      <c r="A132" s="37" t="s">
        <v>278</v>
      </c>
      <c r="B132" s="38" t="s">
        <v>279</v>
      </c>
      <c r="C132" s="39"/>
      <c r="D132" s="108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10"/>
    </row>
    <row r="133" spans="1:15" ht="39.6" x14ac:dyDescent="0.25">
      <c r="A133" s="5" t="s">
        <v>280</v>
      </c>
      <c r="B133" s="5" t="s">
        <v>281</v>
      </c>
      <c r="C133" s="6" t="s">
        <v>39</v>
      </c>
      <c r="D133" s="102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4"/>
    </row>
    <row r="134" spans="1:15" ht="39.6" x14ac:dyDescent="0.25">
      <c r="A134" s="5" t="s">
        <v>282</v>
      </c>
      <c r="B134" s="5" t="s">
        <v>283</v>
      </c>
      <c r="C134" s="6" t="s">
        <v>39</v>
      </c>
      <c r="D134" s="102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4"/>
    </row>
    <row r="135" spans="1:15" ht="39.6" x14ac:dyDescent="0.25">
      <c r="A135" s="5" t="s">
        <v>284</v>
      </c>
      <c r="B135" s="5" t="s">
        <v>285</v>
      </c>
      <c r="C135" s="6" t="s">
        <v>39</v>
      </c>
      <c r="D135" s="102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4"/>
    </row>
    <row r="136" spans="1:15" x14ac:dyDescent="0.25">
      <c r="A136" s="37" t="s">
        <v>286</v>
      </c>
      <c r="B136" s="38" t="s">
        <v>287</v>
      </c>
      <c r="C136" s="39"/>
      <c r="D136" s="108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10"/>
    </row>
    <row r="137" spans="1:15" ht="39.6" x14ac:dyDescent="0.25">
      <c r="A137" s="5" t="s">
        <v>288</v>
      </c>
      <c r="B137" s="5" t="s">
        <v>289</v>
      </c>
      <c r="C137" s="6" t="s">
        <v>39</v>
      </c>
      <c r="D137" s="102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4"/>
    </row>
    <row r="138" spans="1:15" ht="39.6" x14ac:dyDescent="0.25">
      <c r="A138" s="5" t="s">
        <v>290</v>
      </c>
      <c r="B138" s="5" t="s">
        <v>291</v>
      </c>
      <c r="C138" s="6" t="s">
        <v>39</v>
      </c>
      <c r="D138" s="102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4"/>
    </row>
    <row r="139" spans="1:15" x14ac:dyDescent="0.25">
      <c r="A139" s="37" t="s">
        <v>292</v>
      </c>
      <c r="B139" s="38" t="s">
        <v>293</v>
      </c>
      <c r="C139" s="39"/>
      <c r="D139" s="108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10"/>
    </row>
    <row r="140" spans="1:15" ht="39.6" x14ac:dyDescent="0.25">
      <c r="A140" s="5" t="s">
        <v>294</v>
      </c>
      <c r="B140" s="5" t="s">
        <v>295</v>
      </c>
      <c r="C140" s="6" t="s">
        <v>102</v>
      </c>
      <c r="D140" s="102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4"/>
    </row>
    <row r="141" spans="1:15" ht="39.6" x14ac:dyDescent="0.25">
      <c r="A141" s="5" t="s">
        <v>296</v>
      </c>
      <c r="B141" s="5" t="s">
        <v>297</v>
      </c>
      <c r="C141" s="6" t="s">
        <v>39</v>
      </c>
      <c r="D141" s="102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4"/>
    </row>
    <row r="142" spans="1:15" ht="52.8" x14ac:dyDescent="0.25">
      <c r="A142" s="5" t="s">
        <v>298</v>
      </c>
      <c r="B142" s="5" t="s">
        <v>299</v>
      </c>
      <c r="C142" s="6" t="s">
        <v>39</v>
      </c>
      <c r="D142" s="102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4"/>
    </row>
    <row r="143" spans="1:15" ht="52.8" x14ac:dyDescent="0.25">
      <c r="A143" s="5" t="s">
        <v>300</v>
      </c>
      <c r="B143" s="5" t="s">
        <v>301</v>
      </c>
      <c r="C143" s="6" t="s">
        <v>39</v>
      </c>
      <c r="D143" s="102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4"/>
    </row>
    <row r="144" spans="1:15" x14ac:dyDescent="0.25">
      <c r="A144" s="37" t="s">
        <v>302</v>
      </c>
      <c r="B144" s="38" t="s">
        <v>303</v>
      </c>
      <c r="C144" s="39"/>
      <c r="D144" s="108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10"/>
    </row>
    <row r="145" spans="1:15" x14ac:dyDescent="0.25">
      <c r="A145" s="5" t="s">
        <v>304</v>
      </c>
      <c r="B145" s="5" t="s">
        <v>305</v>
      </c>
      <c r="C145" s="6" t="s">
        <v>1</v>
      </c>
      <c r="D145" s="102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4"/>
    </row>
    <row r="146" spans="1:15" ht="26.4" x14ac:dyDescent="0.25">
      <c r="A146" s="5" t="s">
        <v>306</v>
      </c>
      <c r="B146" s="5" t="s">
        <v>307</v>
      </c>
      <c r="C146" s="6" t="s">
        <v>1</v>
      </c>
      <c r="D146" s="102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4"/>
    </row>
    <row r="147" spans="1:15" ht="26.4" x14ac:dyDescent="0.25">
      <c r="A147" s="5" t="s">
        <v>308</v>
      </c>
      <c r="B147" s="5" t="s">
        <v>309</v>
      </c>
      <c r="C147" s="6" t="s">
        <v>1</v>
      </c>
      <c r="D147" s="102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4"/>
    </row>
    <row r="148" spans="1:15" ht="26.4" x14ac:dyDescent="0.25">
      <c r="A148" s="5" t="s">
        <v>310</v>
      </c>
      <c r="B148" s="5" t="s">
        <v>311</v>
      </c>
      <c r="C148" s="6" t="s">
        <v>0</v>
      </c>
      <c r="D148" s="102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4"/>
    </row>
    <row r="149" spans="1:15" ht="26.4" x14ac:dyDescent="0.25">
      <c r="A149" s="5" t="s">
        <v>312</v>
      </c>
      <c r="B149" s="5" t="s">
        <v>313</v>
      </c>
      <c r="C149" s="6" t="s">
        <v>0</v>
      </c>
      <c r="D149" s="102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4"/>
    </row>
    <row r="150" spans="1:15" ht="26.4" x14ac:dyDescent="0.25">
      <c r="A150" s="5" t="s">
        <v>314</v>
      </c>
      <c r="B150" s="5" t="s">
        <v>315</v>
      </c>
      <c r="C150" s="6" t="s">
        <v>0</v>
      </c>
      <c r="D150" s="102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4"/>
    </row>
    <row r="151" spans="1:15" x14ac:dyDescent="0.25">
      <c r="A151" s="37" t="s">
        <v>316</v>
      </c>
      <c r="B151" s="38" t="s">
        <v>317</v>
      </c>
      <c r="C151" s="39"/>
      <c r="D151" s="108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10"/>
    </row>
    <row r="152" spans="1:15" x14ac:dyDescent="0.25">
      <c r="A152" s="5" t="s">
        <v>318</v>
      </c>
      <c r="B152" s="5" t="s">
        <v>319</v>
      </c>
      <c r="C152" s="6" t="s">
        <v>1</v>
      </c>
      <c r="D152" s="102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4"/>
    </row>
    <row r="153" spans="1:15" x14ac:dyDescent="0.25">
      <c r="A153" s="5" t="s">
        <v>320</v>
      </c>
      <c r="B153" s="5" t="s">
        <v>321</v>
      </c>
      <c r="C153" s="6" t="s">
        <v>1</v>
      </c>
      <c r="D153" s="102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4"/>
    </row>
    <row r="154" spans="1:15" ht="26.4" x14ac:dyDescent="0.25">
      <c r="A154" s="5" t="s">
        <v>322</v>
      </c>
      <c r="B154" s="5" t="s">
        <v>323</v>
      </c>
      <c r="C154" s="6" t="s">
        <v>1</v>
      </c>
      <c r="D154" s="102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4"/>
    </row>
    <row r="155" spans="1:15" ht="39.6" x14ac:dyDescent="0.25">
      <c r="A155" s="5" t="s">
        <v>324</v>
      </c>
      <c r="B155" s="5" t="s">
        <v>325</v>
      </c>
      <c r="C155" s="6" t="s">
        <v>24</v>
      </c>
      <c r="D155" s="102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4"/>
    </row>
    <row r="156" spans="1:15" ht="39.6" x14ac:dyDescent="0.25">
      <c r="A156" s="5" t="s">
        <v>326</v>
      </c>
      <c r="B156" s="5" t="s">
        <v>327</v>
      </c>
      <c r="C156" s="6" t="s">
        <v>24</v>
      </c>
      <c r="D156" s="102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4"/>
    </row>
    <row r="157" spans="1:15" ht="39.6" x14ac:dyDescent="0.25">
      <c r="A157" s="5" t="s">
        <v>328</v>
      </c>
      <c r="B157" s="5" t="s">
        <v>329</v>
      </c>
      <c r="C157" s="6" t="s">
        <v>24</v>
      </c>
      <c r="D157" s="102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4"/>
    </row>
    <row r="158" spans="1:15" x14ac:dyDescent="0.25">
      <c r="A158" s="37" t="s">
        <v>330</v>
      </c>
      <c r="B158" s="38" t="s">
        <v>331</v>
      </c>
      <c r="C158" s="39"/>
      <c r="D158" s="108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10"/>
    </row>
    <row r="159" spans="1:15" x14ac:dyDescent="0.25">
      <c r="A159" s="37" t="s">
        <v>332</v>
      </c>
      <c r="B159" s="38" t="s">
        <v>333</v>
      </c>
      <c r="C159" s="39"/>
      <c r="D159" s="108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10"/>
    </row>
    <row r="160" spans="1:15" ht="39.6" x14ac:dyDescent="0.25">
      <c r="A160" s="5" t="s">
        <v>334</v>
      </c>
      <c r="B160" s="5" t="s">
        <v>335</v>
      </c>
      <c r="C160" s="6" t="s">
        <v>1</v>
      </c>
      <c r="D160" s="102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4"/>
    </row>
    <row r="161" spans="1:15" ht="39.6" x14ac:dyDescent="0.25">
      <c r="A161" s="5" t="s">
        <v>336</v>
      </c>
      <c r="B161" s="5" t="s">
        <v>337</v>
      </c>
      <c r="C161" s="6" t="s">
        <v>24</v>
      </c>
      <c r="D161" s="102">
        <v>3</v>
      </c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4"/>
    </row>
    <row r="162" spans="1:15" ht="39.6" x14ac:dyDescent="0.25">
      <c r="A162" s="5" t="s">
        <v>338</v>
      </c>
      <c r="B162" s="5" t="s">
        <v>339</v>
      </c>
      <c r="C162" s="6" t="s">
        <v>1</v>
      </c>
      <c r="D162" s="102">
        <v>10</v>
      </c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4"/>
    </row>
    <row r="163" spans="1:15" ht="39.6" x14ac:dyDescent="0.25">
      <c r="A163" s="5" t="s">
        <v>340</v>
      </c>
      <c r="B163" s="5" t="s">
        <v>341</v>
      </c>
      <c r="C163" s="6" t="s">
        <v>24</v>
      </c>
      <c r="D163" s="102">
        <v>1</v>
      </c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4"/>
    </row>
    <row r="164" spans="1:15" ht="39.6" x14ac:dyDescent="0.25">
      <c r="A164" s="5" t="s">
        <v>342</v>
      </c>
      <c r="B164" s="5" t="s">
        <v>343</v>
      </c>
      <c r="C164" s="6" t="s">
        <v>24</v>
      </c>
      <c r="D164" s="102">
        <v>5</v>
      </c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4"/>
    </row>
    <row r="165" spans="1:15" ht="39.6" x14ac:dyDescent="0.25">
      <c r="A165" s="5" t="s">
        <v>344</v>
      </c>
      <c r="B165" s="5" t="s">
        <v>345</v>
      </c>
      <c r="C165" s="6" t="s">
        <v>24</v>
      </c>
      <c r="D165" s="102">
        <v>1</v>
      </c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4"/>
    </row>
    <row r="166" spans="1:15" ht="39.6" x14ac:dyDescent="0.25">
      <c r="A166" s="5" t="s">
        <v>346</v>
      </c>
      <c r="B166" s="5" t="s">
        <v>347</v>
      </c>
      <c r="C166" s="6" t="s">
        <v>24</v>
      </c>
      <c r="D166" s="102">
        <v>10</v>
      </c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4"/>
    </row>
    <row r="167" spans="1:15" x14ac:dyDescent="0.25">
      <c r="A167" s="37" t="s">
        <v>348</v>
      </c>
      <c r="B167" s="38" t="s">
        <v>349</v>
      </c>
      <c r="C167" s="39"/>
      <c r="D167" s="108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10"/>
    </row>
    <row r="168" spans="1:15" ht="39.6" x14ac:dyDescent="0.25">
      <c r="A168" s="5" t="s">
        <v>350</v>
      </c>
      <c r="B168" s="5" t="s">
        <v>351</v>
      </c>
      <c r="C168" s="6" t="s">
        <v>24</v>
      </c>
      <c r="D168" s="102">
        <v>3</v>
      </c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4"/>
    </row>
    <row r="169" spans="1:15" ht="39.6" x14ac:dyDescent="0.25">
      <c r="A169" s="5" t="s">
        <v>352</v>
      </c>
      <c r="B169" s="5" t="s">
        <v>353</v>
      </c>
      <c r="C169" s="6" t="s">
        <v>24</v>
      </c>
      <c r="D169" s="102">
        <v>8</v>
      </c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4"/>
    </row>
    <row r="170" spans="1:15" ht="39.6" x14ac:dyDescent="0.25">
      <c r="A170" s="5" t="s">
        <v>354</v>
      </c>
      <c r="B170" s="5" t="s">
        <v>355</v>
      </c>
      <c r="C170" s="6" t="s">
        <v>24</v>
      </c>
      <c r="D170" s="102">
        <v>1</v>
      </c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4"/>
    </row>
    <row r="171" spans="1:15" ht="39.6" x14ac:dyDescent="0.25">
      <c r="A171" s="5" t="s">
        <v>356</v>
      </c>
      <c r="B171" s="5" t="s">
        <v>357</v>
      </c>
      <c r="C171" s="6" t="s">
        <v>24</v>
      </c>
      <c r="D171" s="102">
        <v>7</v>
      </c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4"/>
    </row>
    <row r="172" spans="1:15" ht="39.6" x14ac:dyDescent="0.25">
      <c r="A172" s="5" t="s">
        <v>358</v>
      </c>
      <c r="B172" s="5" t="s">
        <v>359</v>
      </c>
      <c r="C172" s="6" t="s">
        <v>24</v>
      </c>
      <c r="D172" s="102">
        <v>1</v>
      </c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4"/>
    </row>
    <row r="173" spans="1:15" ht="39.6" x14ac:dyDescent="0.25">
      <c r="A173" s="5" t="s">
        <v>360</v>
      </c>
      <c r="B173" s="5" t="s">
        <v>361</v>
      </c>
      <c r="C173" s="6" t="s">
        <v>1</v>
      </c>
      <c r="D173" s="102">
        <v>62</v>
      </c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4"/>
    </row>
    <row r="174" spans="1:15" ht="39.6" x14ac:dyDescent="0.25">
      <c r="A174" s="5" t="s">
        <v>362</v>
      </c>
      <c r="B174" s="5" t="s">
        <v>363</v>
      </c>
      <c r="C174" s="6" t="s">
        <v>1</v>
      </c>
      <c r="D174" s="102">
        <v>21</v>
      </c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4"/>
    </row>
    <row r="175" spans="1:15" x14ac:dyDescent="0.25">
      <c r="A175" s="37" t="s">
        <v>364</v>
      </c>
      <c r="B175" s="38" t="s">
        <v>365</v>
      </c>
      <c r="C175" s="39"/>
      <c r="D175" s="108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10"/>
    </row>
    <row r="176" spans="1:15" ht="39.6" x14ac:dyDescent="0.25">
      <c r="A176" s="5" t="s">
        <v>366</v>
      </c>
      <c r="B176" s="5" t="s">
        <v>367</v>
      </c>
      <c r="C176" s="6" t="s">
        <v>102</v>
      </c>
      <c r="D176" s="102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4"/>
    </row>
    <row r="177" spans="1:15" ht="39.6" x14ac:dyDescent="0.25">
      <c r="A177" s="5" t="s">
        <v>368</v>
      </c>
      <c r="B177" s="5" t="s">
        <v>369</v>
      </c>
      <c r="C177" s="6" t="s">
        <v>102</v>
      </c>
      <c r="D177" s="102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4"/>
    </row>
    <row r="178" spans="1:15" ht="39.6" x14ac:dyDescent="0.25">
      <c r="A178" s="5" t="s">
        <v>370</v>
      </c>
      <c r="B178" s="5" t="s">
        <v>371</v>
      </c>
      <c r="C178" s="6" t="s">
        <v>102</v>
      </c>
      <c r="D178" s="102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4"/>
    </row>
    <row r="179" spans="1:15" x14ac:dyDescent="0.25">
      <c r="A179" s="37" t="s">
        <v>372</v>
      </c>
      <c r="B179" s="38" t="s">
        <v>373</v>
      </c>
      <c r="C179" s="39"/>
      <c r="D179" s="108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10"/>
    </row>
    <row r="180" spans="1:15" ht="39.6" x14ac:dyDescent="0.25">
      <c r="A180" s="5" t="s">
        <v>374</v>
      </c>
      <c r="B180" s="5" t="s">
        <v>375</v>
      </c>
      <c r="C180" s="6" t="s">
        <v>102</v>
      </c>
      <c r="D180" s="102">
        <v>1029</v>
      </c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4"/>
    </row>
    <row r="181" spans="1:15" ht="39.6" x14ac:dyDescent="0.25">
      <c r="A181" s="5" t="s">
        <v>376</v>
      </c>
      <c r="B181" s="5" t="s">
        <v>377</v>
      </c>
      <c r="C181" s="6" t="s">
        <v>0</v>
      </c>
      <c r="D181" s="102">
        <v>16.3</v>
      </c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4"/>
    </row>
    <row r="182" spans="1:15" ht="39.6" x14ac:dyDescent="0.25">
      <c r="A182" s="5" t="s">
        <v>378</v>
      </c>
      <c r="B182" s="5" t="s">
        <v>379</v>
      </c>
      <c r="C182" s="6" t="s">
        <v>0</v>
      </c>
      <c r="D182" s="102">
        <v>18</v>
      </c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4"/>
    </row>
    <row r="183" spans="1:15" ht="39.6" x14ac:dyDescent="0.25">
      <c r="A183" s="5" t="s">
        <v>380</v>
      </c>
      <c r="B183" s="5" t="s">
        <v>381</v>
      </c>
      <c r="C183" s="6" t="s">
        <v>0</v>
      </c>
      <c r="D183" s="102">
        <v>6.4</v>
      </c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4"/>
    </row>
    <row r="184" spans="1:15" x14ac:dyDescent="0.25">
      <c r="A184" s="37" t="s">
        <v>382</v>
      </c>
      <c r="B184" s="38" t="s">
        <v>383</v>
      </c>
      <c r="C184" s="39"/>
      <c r="D184" s="108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10"/>
    </row>
    <row r="185" spans="1:15" ht="39.6" x14ac:dyDescent="0.25">
      <c r="A185" s="5" t="s">
        <v>384</v>
      </c>
      <c r="B185" s="5" t="s">
        <v>385</v>
      </c>
      <c r="C185" s="6" t="s">
        <v>1</v>
      </c>
      <c r="D185" s="102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4"/>
    </row>
    <row r="186" spans="1:15" ht="39.6" x14ac:dyDescent="0.25">
      <c r="A186" s="5" t="s">
        <v>386</v>
      </c>
      <c r="B186" s="5" t="s">
        <v>387</v>
      </c>
      <c r="C186" s="6" t="s">
        <v>1</v>
      </c>
      <c r="D186" s="102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4"/>
    </row>
    <row r="187" spans="1:15" x14ac:dyDescent="0.25">
      <c r="A187" s="37" t="s">
        <v>388</v>
      </c>
      <c r="B187" s="38" t="s">
        <v>21</v>
      </c>
      <c r="C187" s="39"/>
      <c r="D187" s="108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10"/>
    </row>
    <row r="188" spans="1:15" x14ac:dyDescent="0.25">
      <c r="A188" s="5" t="s">
        <v>389</v>
      </c>
      <c r="B188" s="5" t="s">
        <v>2</v>
      </c>
      <c r="C188" s="6" t="s">
        <v>39</v>
      </c>
      <c r="D188" s="102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4"/>
    </row>
    <row r="189" spans="1:15" x14ac:dyDescent="0.25">
      <c r="A189" s="5" t="s">
        <v>390</v>
      </c>
      <c r="B189" s="5" t="s">
        <v>391</v>
      </c>
      <c r="C189" s="6" t="s">
        <v>1</v>
      </c>
      <c r="D189" s="102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4"/>
    </row>
    <row r="190" spans="1:15" x14ac:dyDescent="0.25">
      <c r="F190" s="90" t="s">
        <v>394</v>
      </c>
      <c r="G190" s="90"/>
      <c r="H190" s="90"/>
      <c r="I190" s="90"/>
      <c r="J190" s="90"/>
      <c r="K190" s="90" t="s">
        <v>26</v>
      </c>
      <c r="L190" s="90"/>
      <c r="M190" s="90"/>
      <c r="N190" s="90"/>
      <c r="O190" s="90"/>
    </row>
    <row r="191" spans="1:15" x14ac:dyDescent="0.25">
      <c r="F191" s="90"/>
      <c r="G191" s="90"/>
      <c r="H191" s="90"/>
      <c r="I191" s="90"/>
      <c r="J191" s="90"/>
      <c r="K191" s="90"/>
      <c r="L191" s="90"/>
      <c r="M191" s="90"/>
      <c r="N191" s="90"/>
      <c r="O191" s="90"/>
    </row>
    <row r="192" spans="1:15" x14ac:dyDescent="0.25">
      <c r="F192" s="90"/>
      <c r="G192" s="90"/>
      <c r="H192" s="90"/>
      <c r="I192" s="90"/>
      <c r="J192" s="90"/>
      <c r="K192" s="90"/>
      <c r="L192" s="90"/>
      <c r="M192" s="90"/>
      <c r="N192" s="90"/>
      <c r="O192" s="90"/>
    </row>
    <row r="193" spans="6:15" x14ac:dyDescent="0.25">
      <c r="F193" s="90"/>
      <c r="G193" s="90"/>
      <c r="H193" s="90"/>
      <c r="I193" s="90"/>
      <c r="J193" s="90"/>
      <c r="K193" s="90"/>
      <c r="L193" s="90"/>
      <c r="M193" s="90"/>
      <c r="N193" s="90"/>
      <c r="O193" s="90"/>
    </row>
    <row r="194" spans="6:15" x14ac:dyDescent="0.25">
      <c r="F194" s="90"/>
      <c r="G194" s="90"/>
      <c r="H194" s="90"/>
      <c r="I194" s="90"/>
      <c r="J194" s="90"/>
      <c r="K194" s="90"/>
      <c r="L194" s="90"/>
      <c r="M194" s="90"/>
      <c r="N194" s="90"/>
      <c r="O194" s="90"/>
    </row>
    <row r="195" spans="6:15" x14ac:dyDescent="0.25">
      <c r="F195" s="90"/>
      <c r="G195" s="90"/>
      <c r="H195" s="90"/>
      <c r="I195" s="90"/>
      <c r="J195" s="90"/>
      <c r="K195" s="90"/>
      <c r="L195" s="90"/>
      <c r="M195" s="90"/>
      <c r="N195" s="90"/>
      <c r="O195" s="90"/>
    </row>
    <row r="196" spans="6:15" x14ac:dyDescent="0.25">
      <c r="F196" s="90"/>
      <c r="G196" s="90"/>
      <c r="H196" s="90"/>
      <c r="I196" s="90"/>
      <c r="J196" s="90"/>
      <c r="K196" s="90"/>
      <c r="L196" s="90"/>
      <c r="M196" s="90"/>
      <c r="N196" s="90"/>
      <c r="O196" s="90"/>
    </row>
  </sheetData>
  <mergeCells count="197">
    <mergeCell ref="D187:O187"/>
    <mergeCell ref="D188:O188"/>
    <mergeCell ref="D189:O189"/>
    <mergeCell ref="D181:O181"/>
    <mergeCell ref="D182:O182"/>
    <mergeCell ref="D183:O183"/>
    <mergeCell ref="D184:O184"/>
    <mergeCell ref="D185:O185"/>
    <mergeCell ref="D186:O186"/>
    <mergeCell ref="D175:O175"/>
    <mergeCell ref="D176:O176"/>
    <mergeCell ref="D177:O177"/>
    <mergeCell ref="D178:O178"/>
    <mergeCell ref="D179:O179"/>
    <mergeCell ref="D180:O180"/>
    <mergeCell ref="D169:O169"/>
    <mergeCell ref="D170:O170"/>
    <mergeCell ref="D171:O171"/>
    <mergeCell ref="D172:O172"/>
    <mergeCell ref="D173:O173"/>
    <mergeCell ref="D174:O174"/>
    <mergeCell ref="D163:O163"/>
    <mergeCell ref="D164:O164"/>
    <mergeCell ref="D165:O165"/>
    <mergeCell ref="D166:O166"/>
    <mergeCell ref="D167:O167"/>
    <mergeCell ref="D168:O168"/>
    <mergeCell ref="D157:O157"/>
    <mergeCell ref="D158:O158"/>
    <mergeCell ref="D159:O159"/>
    <mergeCell ref="D160:O160"/>
    <mergeCell ref="D161:O161"/>
    <mergeCell ref="D162:O162"/>
    <mergeCell ref="D151:O151"/>
    <mergeCell ref="D152:O152"/>
    <mergeCell ref="D153:O153"/>
    <mergeCell ref="D154:O154"/>
    <mergeCell ref="D155:O155"/>
    <mergeCell ref="D156:O156"/>
    <mergeCell ref="D146:O146"/>
    <mergeCell ref="D147:O147"/>
    <mergeCell ref="D148:O148"/>
    <mergeCell ref="D149:O149"/>
    <mergeCell ref="D150:O150"/>
    <mergeCell ref="D139:O139"/>
    <mergeCell ref="D144:O144"/>
    <mergeCell ref="D138:O138"/>
    <mergeCell ref="D140:O140"/>
    <mergeCell ref="D141:O141"/>
    <mergeCell ref="D142:O142"/>
    <mergeCell ref="D143:O143"/>
    <mergeCell ref="D145:O145"/>
    <mergeCell ref="D136:O136"/>
    <mergeCell ref="D131:O131"/>
    <mergeCell ref="D133:O133"/>
    <mergeCell ref="D134:O134"/>
    <mergeCell ref="D135:O135"/>
    <mergeCell ref="D137:O137"/>
    <mergeCell ref="D127:O127"/>
    <mergeCell ref="D128:O128"/>
    <mergeCell ref="D120:O120"/>
    <mergeCell ref="D129:O129"/>
    <mergeCell ref="D130:O130"/>
    <mergeCell ref="D132:O132"/>
    <mergeCell ref="D121:O121"/>
    <mergeCell ref="D122:O122"/>
    <mergeCell ref="D123:O123"/>
    <mergeCell ref="D124:O124"/>
    <mergeCell ref="D125:O125"/>
    <mergeCell ref="D126:O126"/>
    <mergeCell ref="D115:O115"/>
    <mergeCell ref="D111:O111"/>
    <mergeCell ref="D114:O114"/>
    <mergeCell ref="D98:O98"/>
    <mergeCell ref="D99:O99"/>
    <mergeCell ref="D116:O116"/>
    <mergeCell ref="D117:O117"/>
    <mergeCell ref="D118:O118"/>
    <mergeCell ref="D119:O119"/>
    <mergeCell ref="D106:O106"/>
    <mergeCell ref="D107:O107"/>
    <mergeCell ref="D108:O108"/>
    <mergeCell ref="D109:O109"/>
    <mergeCell ref="D110:O110"/>
    <mergeCell ref="D112:O112"/>
    <mergeCell ref="D85:O85"/>
    <mergeCell ref="D105:O105"/>
    <mergeCell ref="D92:O92"/>
    <mergeCell ref="D93:O93"/>
    <mergeCell ref="D94:O94"/>
    <mergeCell ref="D95:O95"/>
    <mergeCell ref="D96:O96"/>
    <mergeCell ref="D97:O97"/>
    <mergeCell ref="D113:O113"/>
    <mergeCell ref="D79:O79"/>
    <mergeCell ref="D80:O80"/>
    <mergeCell ref="D81:O81"/>
    <mergeCell ref="D82:O82"/>
    <mergeCell ref="D83:O83"/>
    <mergeCell ref="D84:O84"/>
    <mergeCell ref="D59:O59"/>
    <mergeCell ref="D60:O60"/>
    <mergeCell ref="D61:O61"/>
    <mergeCell ref="D62:O62"/>
    <mergeCell ref="D63:O63"/>
    <mergeCell ref="D64:O64"/>
    <mergeCell ref="D65:O65"/>
    <mergeCell ref="D66:O66"/>
    <mergeCell ref="D58:O58"/>
    <mergeCell ref="D69:O69"/>
    <mergeCell ref="D78:O78"/>
    <mergeCell ref="D87:O87"/>
    <mergeCell ref="D103:O103"/>
    <mergeCell ref="D104:O104"/>
    <mergeCell ref="D67:O67"/>
    <mergeCell ref="D68:O68"/>
    <mergeCell ref="D70:O70"/>
    <mergeCell ref="D71:O71"/>
    <mergeCell ref="D72:O72"/>
    <mergeCell ref="D73:O73"/>
    <mergeCell ref="D74:O74"/>
    <mergeCell ref="D75:O75"/>
    <mergeCell ref="D76:O76"/>
    <mergeCell ref="D77:O77"/>
    <mergeCell ref="D100:O100"/>
    <mergeCell ref="D101:O101"/>
    <mergeCell ref="D102:O102"/>
    <mergeCell ref="D86:O86"/>
    <mergeCell ref="D88:O88"/>
    <mergeCell ref="D89:O89"/>
    <mergeCell ref="D90:O90"/>
    <mergeCell ref="D91:O91"/>
    <mergeCell ref="D53:O53"/>
    <mergeCell ref="D55:O55"/>
    <mergeCell ref="D56:O56"/>
    <mergeCell ref="D57:O57"/>
    <mergeCell ref="D38:O38"/>
    <mergeCell ref="D47:O47"/>
    <mergeCell ref="D50:O50"/>
    <mergeCell ref="D51:O51"/>
    <mergeCell ref="D54:O54"/>
    <mergeCell ref="D44:O44"/>
    <mergeCell ref="D45:O45"/>
    <mergeCell ref="D46:O46"/>
    <mergeCell ref="D48:O48"/>
    <mergeCell ref="D49:O49"/>
    <mergeCell ref="D52:O52"/>
    <mergeCell ref="D37:O37"/>
    <mergeCell ref="D22:O22"/>
    <mergeCell ref="D20:O20"/>
    <mergeCell ref="D28:O28"/>
    <mergeCell ref="D29:O29"/>
    <mergeCell ref="D30:O30"/>
    <mergeCell ref="D31:O31"/>
    <mergeCell ref="D32:O32"/>
    <mergeCell ref="D33:O33"/>
    <mergeCell ref="D21:O21"/>
    <mergeCell ref="D23:O23"/>
    <mergeCell ref="D24:O24"/>
    <mergeCell ref="D25:O25"/>
    <mergeCell ref="D26:O26"/>
    <mergeCell ref="D27:O27"/>
    <mergeCell ref="F190:J196"/>
    <mergeCell ref="K190:O196"/>
    <mergeCell ref="D5:O6"/>
    <mergeCell ref="D10:O10"/>
    <mergeCell ref="D11:O11"/>
    <mergeCell ref="D13:O13"/>
    <mergeCell ref="D14:O14"/>
    <mergeCell ref="D16:O16"/>
    <mergeCell ref="D19:O19"/>
    <mergeCell ref="D7:O7"/>
    <mergeCell ref="D39:O39"/>
    <mergeCell ref="D40:O40"/>
    <mergeCell ref="D41:O41"/>
    <mergeCell ref="D42:O42"/>
    <mergeCell ref="D43:O43"/>
    <mergeCell ref="D17:O17"/>
    <mergeCell ref="D18:O18"/>
    <mergeCell ref="D15:O15"/>
    <mergeCell ref="D12:O12"/>
    <mergeCell ref="D8:O8"/>
    <mergeCell ref="D9:O9"/>
    <mergeCell ref="D34:O34"/>
    <mergeCell ref="D35:O35"/>
    <mergeCell ref="D36:O36"/>
    <mergeCell ref="A5:A6"/>
    <mergeCell ref="B5:B6"/>
    <mergeCell ref="C5:C6"/>
    <mergeCell ref="A1:F1"/>
    <mergeCell ref="H1:K1"/>
    <mergeCell ref="L1:O1"/>
    <mergeCell ref="A2:F2"/>
    <mergeCell ref="H2:K2"/>
    <mergeCell ref="L2:O4"/>
    <mergeCell ref="A3:F4"/>
    <mergeCell ref="H3:K4"/>
  </mergeCells>
  <pageMargins left="0.11811023622047245" right="0.11811023622047245" top="0.51181102362204722" bottom="0.51181102362204722" header="0.31496062992125984" footer="0.31496062992125984"/>
  <pageSetup paperSize="9" scale="64" fitToHeight="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BM 02</vt:lpstr>
      <vt:lpstr>memoria de calculo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Nunes</dc:creator>
  <cp:lastModifiedBy>Rafael Silva Meneses Barros</cp:lastModifiedBy>
  <cp:lastPrinted>2025-12-09T14:37:12Z</cp:lastPrinted>
  <dcterms:created xsi:type="dcterms:W3CDTF">2020-06-14T21:03:17Z</dcterms:created>
  <dcterms:modified xsi:type="dcterms:W3CDTF">2025-12-09T14:37:19Z</dcterms:modified>
</cp:coreProperties>
</file>